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na\Downloads\"/>
    </mc:Choice>
  </mc:AlternateContent>
  <xr:revisionPtr revIDLastSave="0" documentId="13_ncr:1_{59423BA8-8207-4C91-8EFD-BA86DCC70527}" xr6:coauthVersionLast="47" xr6:coauthVersionMax="47" xr10:uidLastSave="{00000000-0000-0000-0000-000000000000}"/>
  <bookViews>
    <workbookView xWindow="-98" yWindow="-98" windowWidth="21795" windowHeight="12975" firstSheet="1" activeTab="4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externalReferences>
    <externalReference r:id="rId6"/>
  </externalReference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" l="1"/>
  <c r="F15" i="9"/>
  <c r="F12" i="9"/>
  <c r="F11" i="9"/>
  <c r="F9" i="9"/>
  <c r="F10" i="9"/>
  <c r="F8" i="9"/>
  <c r="F7" i="9"/>
  <c r="F5" i="9"/>
  <c r="F6" i="9"/>
  <c r="F13" i="9"/>
  <c r="F4" i="9"/>
  <c r="F3" i="9"/>
  <c r="E7" i="4"/>
  <c r="F7" i="4"/>
  <c r="G7" i="4" s="1"/>
  <c r="E8" i="4"/>
  <c r="F8" i="4"/>
  <c r="G8" i="4" s="1"/>
  <c r="E9" i="4"/>
  <c r="F9" i="4"/>
  <c r="G9" i="4" s="1"/>
  <c r="E10" i="4"/>
  <c r="F10" i="4"/>
  <c r="G10" i="4" s="1"/>
  <c r="E11" i="4"/>
  <c r="F11" i="4"/>
  <c r="G11" i="4" s="1"/>
  <c r="E12" i="4"/>
  <c r="F12" i="4"/>
  <c r="G12" i="4"/>
  <c r="E13" i="4"/>
  <c r="F13" i="4"/>
  <c r="G13" i="4" s="1"/>
  <c r="E14" i="4"/>
  <c r="F14" i="4"/>
  <c r="G14" i="4" s="1"/>
  <c r="E15" i="4"/>
  <c r="F15" i="4"/>
  <c r="G15" i="4" s="1"/>
  <c r="E16" i="4"/>
  <c r="F16" i="4"/>
  <c r="G16" i="4" s="1"/>
  <c r="E17" i="4"/>
  <c r="F17" i="4"/>
  <c r="G17" i="4" s="1"/>
  <c r="E18" i="4"/>
  <c r="F18" i="4"/>
  <c r="G18" i="4"/>
  <c r="E19" i="4"/>
  <c r="F19" i="4"/>
  <c r="G19" i="4"/>
  <c r="E20" i="4"/>
  <c r="F20" i="4"/>
  <c r="G20" i="4" s="1"/>
  <c r="E21" i="4"/>
  <c r="F21" i="4"/>
  <c r="G21" i="4" s="1"/>
  <c r="E22" i="4"/>
  <c r="F22" i="4"/>
  <c r="G22" i="4" s="1"/>
  <c r="E23" i="4"/>
  <c r="F23" i="4"/>
  <c r="G23" i="4" s="1"/>
  <c r="E24" i="4"/>
  <c r="F24" i="4"/>
  <c r="G24" i="4" s="1"/>
  <c r="E25" i="4"/>
  <c r="F25" i="4"/>
  <c r="G25" i="4"/>
  <c r="E26" i="4"/>
  <c r="F26" i="4"/>
  <c r="G26" i="4" s="1"/>
  <c r="E27" i="4"/>
  <c r="F27" i="4"/>
  <c r="G27" i="4" s="1"/>
  <c r="E28" i="4"/>
  <c r="F28" i="4"/>
  <c r="G28" i="4" s="1"/>
  <c r="E29" i="4"/>
  <c r="F29" i="4"/>
  <c r="G29" i="4" s="1"/>
  <c r="E30" i="4"/>
  <c r="F30" i="4"/>
  <c r="G30" i="4" s="1"/>
  <c r="E31" i="4"/>
  <c r="F31" i="4"/>
  <c r="G31" i="4" s="1"/>
  <c r="E32" i="4"/>
  <c r="F32" i="4"/>
  <c r="G32" i="4" s="1"/>
  <c r="E33" i="4"/>
  <c r="F33" i="4"/>
  <c r="G33" i="4" s="1"/>
  <c r="E34" i="4"/>
  <c r="F34" i="4"/>
  <c r="G34" i="4" s="1"/>
  <c r="E35" i="4"/>
  <c r="F35" i="4"/>
  <c r="G35" i="4" s="1"/>
  <c r="E36" i="4"/>
  <c r="F36" i="4"/>
  <c r="G36" i="4" s="1"/>
  <c r="E37" i="4"/>
  <c r="F37" i="4"/>
  <c r="G37" i="4" s="1"/>
  <c r="E38" i="4"/>
  <c r="F38" i="4"/>
  <c r="G38" i="4" s="1"/>
  <c r="E39" i="4"/>
  <c r="F39" i="4"/>
  <c r="G39" i="4"/>
  <c r="E40" i="4"/>
  <c r="F40" i="4"/>
  <c r="G40" i="4" s="1"/>
  <c r="E41" i="4"/>
  <c r="F41" i="4"/>
  <c r="G41" i="4"/>
  <c r="E42" i="4"/>
  <c r="F42" i="4"/>
  <c r="G42" i="4"/>
  <c r="E43" i="4"/>
  <c r="F43" i="4"/>
  <c r="G43" i="4" s="1"/>
  <c r="E44" i="4"/>
  <c r="F44" i="4"/>
  <c r="G44" i="4" s="1"/>
  <c r="E45" i="4"/>
  <c r="F45" i="4"/>
  <c r="G45" i="4"/>
  <c r="E46" i="4"/>
  <c r="F46" i="4"/>
  <c r="G46" i="4" s="1"/>
  <c r="E47" i="4"/>
  <c r="F47" i="4"/>
  <c r="G47" i="4"/>
  <c r="E48" i="4"/>
  <c r="F48" i="4"/>
  <c r="G48" i="4" s="1"/>
  <c r="E49" i="4"/>
  <c r="F49" i="4"/>
  <c r="G49" i="4" s="1"/>
  <c r="E50" i="4"/>
  <c r="F50" i="4"/>
  <c r="G50" i="4" s="1"/>
  <c r="E51" i="4"/>
  <c r="F51" i="4"/>
  <c r="G51" i="4" s="1"/>
  <c r="E52" i="4"/>
  <c r="F52" i="4"/>
  <c r="G52" i="4" s="1"/>
  <c r="E53" i="4"/>
  <c r="F53" i="4"/>
  <c r="G53" i="4" s="1"/>
  <c r="E54" i="4"/>
  <c r="F54" i="4"/>
  <c r="G54" i="4" s="1"/>
  <c r="E55" i="4"/>
  <c r="F55" i="4"/>
  <c r="G55" i="4" s="1"/>
  <c r="E56" i="4"/>
  <c r="F56" i="4"/>
  <c r="G56" i="4" s="1"/>
  <c r="F49" i="6"/>
  <c r="G49" i="6" s="1"/>
  <c r="F42" i="6"/>
  <c r="G42" i="6" s="1"/>
  <c r="F38" i="6"/>
  <c r="G38" i="6" s="1"/>
  <c r="F41" i="6"/>
  <c r="G41" i="6" s="1"/>
  <c r="F36" i="6"/>
  <c r="G36" i="6" s="1"/>
  <c r="F25" i="6"/>
  <c r="G25" i="6" s="1"/>
  <c r="F23" i="6"/>
  <c r="G23" i="6" s="1"/>
  <c r="F15" i="6"/>
  <c r="G15" i="6" s="1"/>
  <c r="F14" i="6"/>
  <c r="G14" i="6" s="1"/>
  <c r="F56" i="6"/>
  <c r="G56" i="6" s="1"/>
  <c r="F43" i="6"/>
  <c r="G43" i="6" s="1"/>
  <c r="F12" i="6"/>
  <c r="G12" i="6" s="1"/>
  <c r="F54" i="6"/>
  <c r="G54" i="6" s="1"/>
  <c r="F35" i="6"/>
  <c r="G35" i="6" s="1"/>
  <c r="F19" i="6"/>
  <c r="G19" i="6" s="1"/>
  <c r="F51" i="6"/>
  <c r="G51" i="6" s="1"/>
  <c r="F48" i="6"/>
  <c r="G48" i="6" s="1"/>
  <c r="F47" i="6"/>
  <c r="G47" i="6" s="1"/>
  <c r="F10" i="6"/>
  <c r="G10" i="6" s="1"/>
  <c r="F44" i="6"/>
  <c r="G44" i="6" s="1"/>
  <c r="F8" i="6"/>
  <c r="G8" i="6" s="1"/>
  <c r="F31" i="6"/>
  <c r="G31" i="6" s="1"/>
  <c r="F45" i="6"/>
  <c r="G45" i="6" s="1"/>
  <c r="F30" i="6"/>
  <c r="G30" i="6" s="1"/>
  <c r="F55" i="6"/>
  <c r="G55" i="6" s="1"/>
  <c r="F52" i="6"/>
  <c r="G52" i="6" s="1"/>
  <c r="F16" i="6"/>
  <c r="G16" i="6" s="1"/>
  <c r="F29" i="6"/>
  <c r="G29" i="6" s="1"/>
  <c r="F7" i="7"/>
  <c r="G7" i="7" s="1"/>
  <c r="H41" i="4" l="1"/>
  <c r="H49" i="4"/>
  <c r="H17" i="4"/>
  <c r="H51" i="4"/>
  <c r="H25" i="4"/>
  <c r="H19" i="4"/>
  <c r="H33" i="4"/>
  <c r="H27" i="4"/>
  <c r="H43" i="4"/>
  <c r="H35" i="4"/>
  <c r="H8" i="4"/>
  <c r="H13" i="4"/>
  <c r="H10" i="4"/>
  <c r="H15" i="4"/>
  <c r="H56" i="4"/>
  <c r="H48" i="4"/>
  <c r="H40" i="4"/>
  <c r="H37" i="4"/>
  <c r="H21" i="4"/>
  <c r="H50" i="4"/>
  <c r="H42" i="4"/>
  <c r="H34" i="4"/>
  <c r="H26" i="4"/>
  <c r="H18" i="4"/>
  <c r="H55" i="4"/>
  <c r="H47" i="4"/>
  <c r="H39" i="4"/>
  <c r="H31" i="4"/>
  <c r="H23" i="4"/>
  <c r="H52" i="4"/>
  <c r="H44" i="4"/>
  <c r="H36" i="4"/>
  <c r="H28" i="4"/>
  <c r="H20" i="4"/>
  <c r="H12" i="4"/>
  <c r="H9" i="4"/>
  <c r="H32" i="4"/>
  <c r="H24" i="4"/>
  <c r="H16" i="4"/>
  <c r="H53" i="4"/>
  <c r="H45" i="4"/>
  <c r="H29" i="4"/>
  <c r="H54" i="4"/>
  <c r="H46" i="4"/>
  <c r="H38" i="4"/>
  <c r="H30" i="4"/>
  <c r="H22" i="4"/>
  <c r="H14" i="4"/>
  <c r="H11" i="4"/>
  <c r="H7" i="4"/>
  <c r="D58" i="4"/>
  <c r="F22" i="6" l="1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F8" i="7" l="1"/>
  <c r="F39" i="6"/>
  <c r="G39" i="6" s="1"/>
  <c r="F18" i="6"/>
  <c r="G18" i="6" s="1"/>
  <c r="F24" i="6"/>
  <c r="G24" i="6" s="1"/>
  <c r="F28" i="6"/>
  <c r="G28" i="6" s="1"/>
  <c r="F13" i="6"/>
  <c r="G13" i="6" s="1"/>
  <c r="F7" i="6"/>
  <c r="G7" i="6" s="1"/>
  <c r="F53" i="6"/>
  <c r="G53" i="6" s="1"/>
  <c r="F21" i="6"/>
  <c r="G21" i="6" s="1"/>
  <c r="F11" i="6"/>
  <c r="G11" i="6" s="1"/>
  <c r="F27" i="6"/>
  <c r="G27" i="6" s="1"/>
  <c r="F9" i="6"/>
  <c r="G9" i="6" s="1"/>
  <c r="F40" i="6"/>
  <c r="G40" i="6" s="1"/>
  <c r="F33" i="6"/>
  <c r="G33" i="6" s="1"/>
  <c r="F37" i="6"/>
  <c r="G37" i="6" s="1"/>
  <c r="F17" i="6"/>
  <c r="G17" i="6" s="1"/>
  <c r="F20" i="6"/>
  <c r="G20" i="6" s="1"/>
  <c r="G22" i="6"/>
  <c r="F50" i="6"/>
  <c r="G50" i="6" s="1"/>
  <c r="F34" i="6"/>
  <c r="G34" i="6" s="1"/>
  <c r="F26" i="6"/>
  <c r="G26" i="6" s="1"/>
  <c r="F46" i="6"/>
  <c r="G46" i="6" s="1"/>
  <c r="F32" i="6"/>
  <c r="G32" i="6" s="1"/>
  <c r="F47" i="7" l="1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58" i="7" l="1"/>
  <c r="H58" i="4" l="1"/>
  <c r="E38" i="6" l="1"/>
  <c r="H38" i="6" s="1"/>
  <c r="E16" i="6"/>
  <c r="H16" i="6" s="1"/>
  <c r="E15" i="6"/>
  <c r="H15" i="6" s="1"/>
  <c r="E12" i="6"/>
  <c r="H12" i="6" s="1"/>
  <c r="E10" i="6"/>
  <c r="H10" i="6" s="1"/>
  <c r="E23" i="6"/>
  <c r="H23" i="6" s="1"/>
  <c r="E32" i="6"/>
  <c r="H32" i="6" s="1"/>
  <c r="E14" i="6"/>
  <c r="H14" i="6" s="1"/>
  <c r="E22" i="6"/>
  <c r="H22" i="6" s="1"/>
  <c r="E41" i="6"/>
  <c r="H41" i="6" s="1"/>
  <c r="E52" i="6"/>
  <c r="H52" i="6" s="1"/>
  <c r="E42" i="6"/>
  <c r="H42" i="6" s="1"/>
  <c r="E34" i="6"/>
  <c r="H34" i="6" s="1"/>
  <c r="E56" i="6"/>
  <c r="H56" i="6" s="1"/>
  <c r="E29" i="6"/>
  <c r="H29" i="6" s="1"/>
  <c r="E47" i="6"/>
  <c r="H47" i="6" s="1"/>
  <c r="E54" i="6"/>
  <c r="H54" i="6" s="1"/>
  <c r="E35" i="6"/>
  <c r="H35" i="6" s="1"/>
  <c r="E13" i="6"/>
  <c r="H13" i="6" s="1"/>
  <c r="E44" i="6"/>
  <c r="H44" i="6" s="1"/>
  <c r="E24" i="6"/>
  <c r="H24" i="6" s="1"/>
  <c r="E48" i="6"/>
  <c r="H48" i="6" s="1"/>
  <c r="E46" i="6"/>
  <c r="H46" i="6" s="1"/>
  <c r="E39" i="6"/>
  <c r="H39" i="6" s="1"/>
  <c r="E49" i="6"/>
  <c r="H49" i="6" s="1"/>
  <c r="E18" i="6"/>
  <c r="H18" i="6" s="1"/>
  <c r="E28" i="6"/>
  <c r="H28" i="6" s="1"/>
  <c r="E30" i="6"/>
  <c r="H30" i="6" s="1"/>
  <c r="E17" i="6"/>
  <c r="H17" i="6" s="1"/>
  <c r="E53" i="6"/>
  <c r="H53" i="6" s="1"/>
  <c r="E36" i="6"/>
  <c r="H36" i="6" s="1"/>
  <c r="E20" i="6"/>
  <c r="H20" i="6" s="1"/>
  <c r="E26" i="6"/>
  <c r="H26" i="6" s="1"/>
  <c r="E25" i="6"/>
  <c r="H25" i="6" s="1"/>
  <c r="E9" i="6"/>
  <c r="H9" i="6" s="1"/>
  <c r="E43" i="6"/>
  <c r="H43" i="6" s="1"/>
  <c r="E50" i="6"/>
  <c r="H50" i="6" s="1"/>
  <c r="E19" i="6"/>
  <c r="H19" i="6" s="1"/>
  <c r="E45" i="6"/>
  <c r="H45" i="6" s="1"/>
  <c r="E11" i="6"/>
  <c r="H11" i="6" s="1"/>
  <c r="E31" i="6"/>
  <c r="H31" i="6" s="1"/>
  <c r="E40" i="6"/>
  <c r="H40" i="6" s="1"/>
  <c r="E37" i="6"/>
  <c r="H37" i="6" s="1"/>
  <c r="E55" i="6"/>
  <c r="H55" i="6" s="1"/>
  <c r="E7" i="6"/>
  <c r="H7" i="6" s="1"/>
  <c r="E21" i="6"/>
  <c r="H21" i="6" s="1"/>
  <c r="E51" i="6"/>
  <c r="H51" i="6" s="1"/>
  <c r="E8" i="6"/>
  <c r="H8" i="6" s="1"/>
  <c r="E27" i="6"/>
  <c r="H27" i="6" s="1"/>
  <c r="E33" i="6"/>
  <c r="H33" i="6" s="1"/>
</calcChain>
</file>

<file path=xl/sharedStrings.xml><?xml version="1.0" encoding="utf-8"?>
<sst xmlns="http://schemas.openxmlformats.org/spreadsheetml/2006/main" count="296" uniqueCount="106">
  <si>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</si>
  <si>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</si>
  <si>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</si>
  <si>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</si>
  <si>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</si>
  <si>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</si>
  <si>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</si>
  <si>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</si>
  <si>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IOC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</si>
  <si>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</si>
  <si>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</si>
  <si>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</si>
  <si>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</si>
  <si>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</si>
  <si>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</si>
  <si>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</si>
  <si>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</si>
  <si>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</si>
  <si>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</si>
  <si>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Lupin Ltd.</t>
  </si>
  <si>
    <t>JSW Steel Ltd.</t>
  </si>
  <si>
    <t>Sector</t>
  </si>
  <si>
    <t>SERVICES</t>
  </si>
  <si>
    <t>CONSTRUCTION</t>
  </si>
  <si>
    <t>FINANCIAL SERVICES</t>
  </si>
  <si>
    <t>MEDIA &amp; ENTERTAINMENT</t>
  </si>
  <si>
    <t>Hindustan Petroleum Corporation Ltd.</t>
  </si>
  <si>
    <t>Britannia Industries Ltd.</t>
  </si>
  <si>
    <t>Indiabulls Housing Finance Ltd.</t>
  </si>
  <si>
    <t>Nestle India Ltd.</t>
  </si>
  <si>
    <t>POWER</t>
  </si>
  <si>
    <t>Yes Bank</t>
  </si>
  <si>
    <t>Shree Cements</t>
  </si>
  <si>
    <t>Vedanta</t>
  </si>
  <si>
    <t>HDFC Life</t>
  </si>
  <si>
    <t>Gail Limited</t>
  </si>
  <si>
    <t>Tata Consumer Products</t>
  </si>
  <si>
    <t>Apollo Hospitals</t>
  </si>
  <si>
    <t>CONSUMER DURABLES</t>
  </si>
  <si>
    <t>AUTOMOBILE AND AUTO COMPONENTS</t>
  </si>
  <si>
    <t>CONSTRUCTION MATERIALS</t>
  </si>
  <si>
    <t>CHEMICALS</t>
  </si>
  <si>
    <t>Information Technology</t>
  </si>
  <si>
    <t>Fast Moving Consumer Goods</t>
  </si>
  <si>
    <t>Oil, Gas &amp; Consumable Fuels</t>
  </si>
  <si>
    <t>Telecommunication</t>
  </si>
  <si>
    <t>Healthcare</t>
  </si>
  <si>
    <t>Metals &amp; Mining</t>
  </si>
  <si>
    <t>www.nooreshtech.co.in</t>
  </si>
  <si>
    <t>Adani Enterprises</t>
  </si>
  <si>
    <t>LTIMindtree ltd.</t>
  </si>
  <si>
    <t>HDFC Bank Ltd.</t>
  </si>
  <si>
    <t>Reliance Industries Ltd.</t>
  </si>
  <si>
    <t>ICICI Bank Ltd.</t>
  </si>
  <si>
    <t>Infosys Ltd.</t>
  </si>
  <si>
    <t>Larsen &amp; Toubro Ltd.</t>
  </si>
  <si>
    <t>ITC Ltd.</t>
  </si>
  <si>
    <t>Tata Consultancy Services Ltd.</t>
  </si>
  <si>
    <t>Axis Bank Ltd.</t>
  </si>
  <si>
    <t>Kotak Mahindra Bank Ltd.</t>
  </si>
  <si>
    <t>Bharti Airtel Ltd.</t>
  </si>
  <si>
    <t>State Bank of India</t>
  </si>
  <si>
    <t>Hindustan Unilever Ltd.</t>
  </si>
  <si>
    <t>Bajaj Finance Ltd.</t>
  </si>
  <si>
    <t>HCL Technologies Ltd.</t>
  </si>
  <si>
    <t>Mahindra &amp; Mahindra Ltd.</t>
  </si>
  <si>
    <t>Asian Paints Ltd.</t>
  </si>
  <si>
    <t>NTPC Ltd.</t>
  </si>
  <si>
    <t>Tata Motors Ltd.</t>
  </si>
  <si>
    <t>Maruti Suzuki India Ltd.</t>
  </si>
  <si>
    <t>Sun Pharmaceutical Industries Ltd.</t>
  </si>
  <si>
    <t>UltraTech Cement Ltd.</t>
  </si>
  <si>
    <t>Tata Steel Ltd.</t>
  </si>
  <si>
    <t>Power Grid Corporation of India Ltd.</t>
  </si>
  <si>
    <t>IndusInd Bank Ltd.</t>
  </si>
  <si>
    <t>Hindalco Industries Ltd.</t>
  </si>
  <si>
    <t>Coal India Ltd.</t>
  </si>
  <si>
    <t>Oil &amp; Natural Gas Corporation Ltd.</t>
  </si>
  <si>
    <t>Tech Mahindra Ltd.</t>
  </si>
  <si>
    <t>Bajaj Auto Ltd.</t>
  </si>
  <si>
    <t>Adani Enterprises Ltd.</t>
  </si>
  <si>
    <t>Adani Ports and Special Economic Zone Ltd.</t>
  </si>
  <si>
    <t>Dr. Reddy's Laboratories Ltd.</t>
  </si>
  <si>
    <t>HDFC Life Insurance Company Ltd.</t>
  </si>
  <si>
    <t>Wipro Ltd.</t>
  </si>
  <si>
    <t>Cipla Ltd.</t>
  </si>
  <si>
    <t>Tata Consumer Products Ltd.</t>
  </si>
  <si>
    <t>SBI Life Insurance Company Ltd.</t>
  </si>
  <si>
    <t>Apollo Hospitals Enterprise Ltd.</t>
  </si>
  <si>
    <t>Eicher Motors Ltd.</t>
  </si>
  <si>
    <t>Hero MotoCorp Ltd.</t>
  </si>
  <si>
    <t>Shriram Finance Ltd.</t>
  </si>
  <si>
    <t>UPL</t>
  </si>
  <si>
    <t>Shriram Finance</t>
  </si>
  <si>
    <t>Bharat Electronics Ltd.</t>
  </si>
  <si>
    <t>Trent Ltd.</t>
  </si>
  <si>
    <t>Consumer Services</t>
  </si>
  <si>
    <t>Capital Goods</t>
  </si>
  <si>
    <t>Divis Lab</t>
  </si>
  <si>
    <t>BEL</t>
  </si>
  <si>
    <t>Trent</t>
  </si>
  <si>
    <t>Eternal Ltd.</t>
  </si>
  <si>
    <t>Jio Financial Services Ltd.</t>
  </si>
  <si>
    <t>Jio financial services</t>
  </si>
  <si>
    <t xml:space="preserve">Zomato </t>
  </si>
  <si>
    <t>BPCL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</si>
</sst>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12" fillId="0" borderId="0"/>
  </cellStyleXfs>
  <cellXfs count="71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2" fontId="0" fillId="4" borderId="1" xfId="0" applyNumberFormat="1" applyFill="1" applyBorder="1"/>
    <xf numFmtId="0" fontId="0" fillId="4" borderId="1" xfId="0" applyFill="1" applyBorder="1"/>
    <xf numFmtId="2" fontId="0" fillId="3" borderId="1" xfId="0" applyNumberFormat="1" applyFill="1" applyBorder="1"/>
    <xf numFmtId="0" fontId="0" fillId="0" borderId="1" xfId="0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0" fillId="4" borderId="10" xfId="0" applyFill="1" applyBorder="1" applyAlignment="1">
      <alignment horizontal="left" vertical="top" wrapText="1"/>
    </xf>
    <xf numFmtId="2" fontId="0" fillId="4" borderId="10" xfId="0" applyNumberFormat="1" applyFill="1" applyBorder="1" applyAlignment="1">
      <alignment horizontal="right" vertical="top" shrinkToFit="1"/>
    </xf>
    <xf numFmtId="0" fontId="0" fillId="4" borderId="1" xfId="0" applyFill="1" applyBorder="1" applyAlignment="1">
      <alignment horizontal="left" vertical="top" wrapText="1"/>
    </xf>
    <xf numFmtId="0" fontId="0" fillId="4" borderId="10" xfId="0" applyFill="1" applyBorder="1"/>
    <xf numFmtId="2" fontId="0" fillId="4" borderId="10" xfId="0" applyNumberFormat="1" applyFill="1" applyBorder="1" applyAlignment="1">
      <alignment horizontal="center" vertical="top" shrinkToFit="1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 applyAlignment="1"/>
    <xf numFmtId="17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1" fillId="0" borderId="4" xfId="3" applyFont="1" applyFill="1" applyBorder="1" applyAlignment="1">
      <alignment horizontal="center"/>
    </xf>
    <xf numFmtId="0" fontId="11" fillId="0" borderId="8" xfId="3" applyFont="1" applyFill="1" applyBorder="1" applyAlignment="1">
      <alignment horizontal="center"/>
    </xf>
  </cellXfs>
  <cellStyles count="5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6AD89F91-CC38-4349-BBAD-F4480C234C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739597</xdr:colOff>
      <xdr:row>1</xdr:row>
      <xdr:rowOff>67431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34659" y="24848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434340</xdr:colOff>
      <xdr:row>22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84895" y="729615"/>
          <a:ext cx="2082165" cy="368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56.48% of Nifty </a:t>
          </a:r>
        </a:p>
        <a:p>
          <a:endParaRPr lang="en-US" sz="1100" b="1" baseline="0"/>
        </a:p>
        <a:p>
          <a:r>
            <a:rPr lang="en-US" sz="1100" b="1" baseline="0"/>
            <a:t>Top 20 stocks = 74.38%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endParaRPr lang="en-US" sz="1100" b="1" baseline="0"/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June 2025.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90102</xdr:colOff>
      <xdr:row>21</xdr:row>
      <xdr:rowOff>22860</xdr:rowOff>
    </xdr:from>
    <xdr:to>
      <xdr:col>32</xdr:col>
      <xdr:colOff>586740</xdr:colOff>
      <xdr:row>33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3176" y="3446711"/>
          <a:ext cx="11096419" cy="2192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5. 'Cement and Cement Products' sector renamed as 'Construction Material'.</a:t>
          </a:r>
        </a:p>
        <a:p>
          <a:r>
            <a:rPr lang="en-US" sz="1100" b="1" baseline="0"/>
            <a:t>6. 'Pharma' sector renamed as 'Healthcare' and Apollo hospital is included in the index under this sector.</a:t>
          </a:r>
        </a:p>
        <a:p>
          <a:r>
            <a:rPr lang="en-US" sz="1100" b="1" baseline="0"/>
            <a:t>7. 'Fertilizers and Pesticides' sector renamed as 'Chemicals'. </a:t>
          </a:r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NIFTY_50_Sep2024.xlsx" TargetMode="External"/><Relationship Id="rId1" Type="http://schemas.openxmlformats.org/officeDocument/2006/relationships/externalLinkPath" Target="/Users/LENOVO/Downloads/NIFTY_50_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Table 1"/>
      <sheetName val="Sheet2"/>
    </sheetNames>
    <sheetDataSet>
      <sheetData sheetId="0"/>
      <sheetData sheetId="1"/>
      <sheetData sheetId="2">
        <row r="3">
          <cell r="B3" t="str">
            <v>Automobile and Auto Components</v>
          </cell>
          <cell r="C3">
            <v>8.08</v>
          </cell>
        </row>
        <row r="4">
          <cell r="B4" t="str">
            <v>Capital Goods</v>
          </cell>
          <cell r="C4">
            <v>0.88</v>
          </cell>
        </row>
        <row r="5">
          <cell r="B5" t="str">
            <v>Construction</v>
          </cell>
          <cell r="C5">
            <v>3.73</v>
          </cell>
        </row>
        <row r="6">
          <cell r="B6" t="str">
            <v>Construction Materials</v>
          </cell>
          <cell r="C6">
            <v>2.06</v>
          </cell>
        </row>
        <row r="7">
          <cell r="B7" t="str">
            <v>Consumer Durables</v>
          </cell>
          <cell r="C7">
            <v>2.67</v>
          </cell>
        </row>
        <row r="8">
          <cell r="B8" t="str">
            <v>Consumer Services</v>
          </cell>
          <cell r="C8">
            <v>1.45</v>
          </cell>
        </row>
        <row r="9">
          <cell r="B9" t="str">
            <v>Fast Moving Consumer Goods</v>
          </cell>
          <cell r="C9">
            <v>8.57</v>
          </cell>
        </row>
        <row r="10">
          <cell r="B10" t="str">
            <v>Financial Services</v>
          </cell>
          <cell r="C10">
            <v>32.92</v>
          </cell>
        </row>
        <row r="11">
          <cell r="B11" t="str">
            <v>Healthcare</v>
          </cell>
          <cell r="C11">
            <v>3.91</v>
          </cell>
        </row>
        <row r="12">
          <cell r="B12" t="str">
            <v>Information Technology</v>
          </cell>
          <cell r="C12">
            <v>12.739999999999998</v>
          </cell>
        </row>
        <row r="13">
          <cell r="B13" t="str">
            <v>Metals &amp; Mining</v>
          </cell>
          <cell r="C13">
            <v>3.65</v>
          </cell>
        </row>
        <row r="14">
          <cell r="B14" t="str">
            <v>Oil, Gas &amp; Consumable Fuels</v>
          </cell>
          <cell r="C14">
            <v>11.260000000000002</v>
          </cell>
        </row>
        <row r="15">
          <cell r="B15" t="str">
            <v>Power</v>
          </cell>
          <cell r="C15">
            <v>3.19</v>
          </cell>
        </row>
        <row r="16">
          <cell r="B16" t="str">
            <v>Services</v>
          </cell>
          <cell r="C16">
            <v>0.92</v>
          </cell>
        </row>
        <row r="17">
          <cell r="B17" t="str">
            <v>Telecommunication</v>
          </cell>
          <cell r="C17">
            <v>3.95</v>
          </cell>
        </row>
        <row r="18">
          <cell r="B18" t="str">
            <v>Grand Total</v>
          </cell>
          <cell r="C18">
            <v>99.98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9"/>
  <sheetViews>
    <sheetView topLeftCell="A21" zoomScale="64" zoomScaleNormal="100" workbookViewId="0">
      <selection activeCell="D56" sqref="D32:D56"/>
    </sheetView>
  </sheetViews>
  <sheetFormatPr defaultRowHeight="14.25" x14ac:dyDescent="0.45"/>
  <cols>
    <col min="1" max="1" width="11.1328125" customWidth="1"/>
    <col min="2" max="2" width="36.86328125" bestFit="1" customWidth="1"/>
    <col min="3" max="3" width="8.53125" style="24" bestFit="1" customWidth="1"/>
    <col min="4" max="4" width="12.53125" style="24" bestFit="1" customWidth="1"/>
    <col min="5" max="5" width="14.1328125" customWidth="1"/>
    <col min="6" max="6" width="12.1328125" style="24" customWidth="1"/>
    <col min="7" max="7" width="8.1328125" style="24" bestFit="1" customWidth="1"/>
    <col min="8" max="8" width="18" style="24" customWidth="1"/>
    <col min="13" max="13" width="2.46484375" customWidth="1"/>
    <col min="19" max="19" width="12" bestFit="1" customWidth="1"/>
  </cols>
  <sheetData>
    <row r="2" spans="2:8" x14ac:dyDescent="0.45">
      <c r="B2" s="1"/>
      <c r="C2" s="32"/>
      <c r="D2" s="32"/>
      <c r="E2" s="2"/>
      <c r="F2" s="32"/>
      <c r="G2" s="32"/>
      <c r="H2" s="27"/>
    </row>
    <row r="3" spans="2:8" x14ac:dyDescent="0.45">
      <c r="B3" s="4"/>
      <c r="C3" s="33"/>
      <c r="D3" s="33"/>
      <c r="E3" s="5"/>
      <c r="F3" s="33"/>
      <c r="G3" s="33"/>
      <c r="H3" s="28"/>
    </row>
    <row r="4" spans="2:8" x14ac:dyDescent="0.45">
      <c r="B4" s="4"/>
      <c r="C4" s="33"/>
      <c r="D4" s="33"/>
      <c r="E4" s="5"/>
      <c r="F4" s="33"/>
      <c r="G4" s="33"/>
      <c r="H4" s="28"/>
    </row>
    <row r="5" spans="2:8" x14ac:dyDescent="0.45">
      <c r="B5" s="7"/>
      <c r="C5" s="34"/>
      <c r="D5" s="34"/>
      <c r="E5" s="8"/>
      <c r="F5" s="34"/>
      <c r="G5" s="34"/>
      <c r="H5" s="29"/>
    </row>
    <row r="6" spans="2:8" ht="36" x14ac:dyDescent="0.45">
      <c r="B6" s="36" t="s">
        <v>0</v>
      </c>
      <c r="C6" s="36" t="s">
        <v>6</v>
      </c>
      <c r="D6" s="36" t="s">
        <v>1</v>
      </c>
      <c r="E6" s="37" t="s">
        <v>2</v>
      </c>
      <c r="F6" s="38" t="s">
        <v>3</v>
      </c>
      <c r="G6" s="37" t="s">
        <v>7</v>
      </c>
      <c r="H6" s="37" t="s">
        <v>2</v>
      </c>
    </row>
    <row r="7" spans="2:8" ht="15" customHeight="1" x14ac:dyDescent="0.45">
      <c r="B7" s="45" t="s">
        <v>51</v>
      </c>
      <c r="C7" s="49">
        <v>2001.5</v>
      </c>
      <c r="D7" s="49">
        <v>13.19</v>
      </c>
      <c r="E7" s="22">
        <f t="shared" ref="E7:E38" si="0">$E$58*D7/100</f>
        <v>3365.698895</v>
      </c>
      <c r="F7" s="39">
        <f t="shared" ref="F7:F38" si="1">C7</f>
        <v>2001.5</v>
      </c>
      <c r="G7" s="22">
        <f t="shared" ref="G7:G38" si="2">(F7-C7)/C7*100</f>
        <v>0</v>
      </c>
      <c r="H7" s="22">
        <f t="shared" ref="H7:H38" si="3">E7+((E7*G7)/100)</f>
        <v>3365.698895</v>
      </c>
    </row>
    <row r="8" spans="2:8" x14ac:dyDescent="0.45">
      <c r="B8" s="45" t="s">
        <v>53</v>
      </c>
      <c r="C8" s="49">
        <v>1445.8</v>
      </c>
      <c r="D8" s="49">
        <v>8.91</v>
      </c>
      <c r="E8" s="22">
        <f t="shared" si="0"/>
        <v>2273.5691550000001</v>
      </c>
      <c r="F8" s="39">
        <f t="shared" si="1"/>
        <v>1445.8</v>
      </c>
      <c r="G8" s="22">
        <f t="shared" si="2"/>
        <v>0</v>
      </c>
      <c r="H8" s="22">
        <f t="shared" si="3"/>
        <v>2273.5691550000001</v>
      </c>
    </row>
    <row r="9" spans="2:8" x14ac:dyDescent="0.45">
      <c r="B9" s="45" t="s">
        <v>52</v>
      </c>
      <c r="C9" s="49">
        <v>1500.6</v>
      </c>
      <c r="D9" s="49">
        <v>8.7899999999999991</v>
      </c>
      <c r="E9" s="22">
        <f t="shared" si="0"/>
        <v>2242.9486949999996</v>
      </c>
      <c r="F9" s="39">
        <f t="shared" si="1"/>
        <v>1500.6</v>
      </c>
      <c r="G9" s="22">
        <f t="shared" si="2"/>
        <v>0</v>
      </c>
      <c r="H9" s="22">
        <f t="shared" si="3"/>
        <v>2242.9486949999996</v>
      </c>
    </row>
    <row r="10" spans="2:8" ht="14.25" customHeight="1" x14ac:dyDescent="0.45">
      <c r="B10" s="45" t="s">
        <v>54</v>
      </c>
      <c r="C10" s="49">
        <v>1601.8</v>
      </c>
      <c r="D10" s="49">
        <v>4.99</v>
      </c>
      <c r="E10" s="22">
        <f t="shared" si="0"/>
        <v>1273.3007950000001</v>
      </c>
      <c r="F10" s="39">
        <f t="shared" si="1"/>
        <v>1601.8</v>
      </c>
      <c r="G10" s="22">
        <f t="shared" si="2"/>
        <v>0</v>
      </c>
      <c r="H10" s="22">
        <f t="shared" si="3"/>
        <v>1273.3007950000001</v>
      </c>
    </row>
    <row r="11" spans="2:8" x14ac:dyDescent="0.45">
      <c r="B11" s="45" t="s">
        <v>60</v>
      </c>
      <c r="C11" s="49">
        <v>2009.6</v>
      </c>
      <c r="D11" s="49">
        <v>4.74</v>
      </c>
      <c r="E11" s="22">
        <f t="shared" si="0"/>
        <v>1209.5081700000001</v>
      </c>
      <c r="F11" s="39">
        <f t="shared" si="1"/>
        <v>2009.6</v>
      </c>
      <c r="G11" s="22">
        <f t="shared" si="2"/>
        <v>0</v>
      </c>
      <c r="H11" s="22">
        <f t="shared" si="3"/>
        <v>1209.5081700000001</v>
      </c>
    </row>
    <row r="12" spans="2:8" x14ac:dyDescent="0.45">
      <c r="B12" s="45" t="s">
        <v>55</v>
      </c>
      <c r="C12" s="49">
        <v>3669.8</v>
      </c>
      <c r="D12" s="49">
        <v>3.73</v>
      </c>
      <c r="E12" s="22">
        <f t="shared" si="0"/>
        <v>951.78596500000003</v>
      </c>
      <c r="F12" s="39">
        <f t="shared" si="1"/>
        <v>3669.8</v>
      </c>
      <c r="G12" s="22">
        <f t="shared" si="2"/>
        <v>0</v>
      </c>
      <c r="H12" s="22">
        <f t="shared" si="3"/>
        <v>951.78596500000003</v>
      </c>
    </row>
    <row r="13" spans="2:8" x14ac:dyDescent="0.45">
      <c r="B13" s="45" t="s">
        <v>56</v>
      </c>
      <c r="C13" s="49">
        <v>416.45</v>
      </c>
      <c r="D13" s="49">
        <v>3.35</v>
      </c>
      <c r="E13" s="22">
        <f t="shared" si="0"/>
        <v>854.82117499999993</v>
      </c>
      <c r="F13" s="39">
        <f t="shared" si="1"/>
        <v>416.45</v>
      </c>
      <c r="G13" s="22">
        <f t="shared" si="2"/>
        <v>0</v>
      </c>
      <c r="H13" s="22">
        <f t="shared" si="3"/>
        <v>854.82117499999993</v>
      </c>
    </row>
    <row r="14" spans="2:8" x14ac:dyDescent="0.45">
      <c r="B14" s="45" t="s">
        <v>57</v>
      </c>
      <c r="C14" s="49">
        <v>3462</v>
      </c>
      <c r="D14" s="49">
        <v>3.06</v>
      </c>
      <c r="E14" s="22">
        <f t="shared" si="0"/>
        <v>780.82173</v>
      </c>
      <c r="F14" s="39">
        <f t="shared" si="1"/>
        <v>3462</v>
      </c>
      <c r="G14" s="22">
        <f t="shared" si="2"/>
        <v>0</v>
      </c>
      <c r="H14" s="22">
        <f t="shared" si="3"/>
        <v>780.82173</v>
      </c>
    </row>
    <row r="15" spans="2:8" x14ac:dyDescent="0.45">
      <c r="B15" s="45" t="s">
        <v>58</v>
      </c>
      <c r="C15" s="49">
        <v>1199.2</v>
      </c>
      <c r="D15" s="49">
        <v>2.97</v>
      </c>
      <c r="E15" s="22">
        <f t="shared" si="0"/>
        <v>757.85638500000005</v>
      </c>
      <c r="F15" s="39">
        <f t="shared" si="1"/>
        <v>1199.2</v>
      </c>
      <c r="G15" s="22">
        <f t="shared" si="2"/>
        <v>0</v>
      </c>
      <c r="H15" s="22">
        <f t="shared" si="3"/>
        <v>757.85638500000005</v>
      </c>
    </row>
    <row r="16" spans="2:8" x14ac:dyDescent="0.45">
      <c r="B16" s="45" t="s">
        <v>59</v>
      </c>
      <c r="C16" s="49">
        <v>2163.5</v>
      </c>
      <c r="D16" s="49">
        <v>2.75</v>
      </c>
      <c r="E16" s="22">
        <f t="shared" si="0"/>
        <v>701.71887500000003</v>
      </c>
      <c r="F16" s="39">
        <f t="shared" si="1"/>
        <v>2163.5</v>
      </c>
      <c r="G16" s="22">
        <f t="shared" si="2"/>
        <v>0</v>
      </c>
      <c r="H16" s="22">
        <f t="shared" si="3"/>
        <v>701.71887500000003</v>
      </c>
    </row>
    <row r="17" spans="2:8" x14ac:dyDescent="0.45">
      <c r="B17" s="45" t="s">
        <v>61</v>
      </c>
      <c r="C17" s="49">
        <v>820.35</v>
      </c>
      <c r="D17" s="49">
        <v>2.73</v>
      </c>
      <c r="E17" s="22">
        <f t="shared" si="0"/>
        <v>696.61546499999997</v>
      </c>
      <c r="F17" s="39">
        <f t="shared" si="1"/>
        <v>820.35</v>
      </c>
      <c r="G17" s="22">
        <f t="shared" si="2"/>
        <v>0</v>
      </c>
      <c r="H17" s="22">
        <f t="shared" si="3"/>
        <v>696.61546499999997</v>
      </c>
    </row>
    <row r="18" spans="2:8" x14ac:dyDescent="0.45">
      <c r="B18" s="45" t="s">
        <v>65</v>
      </c>
      <c r="C18" s="49">
        <v>3183.2</v>
      </c>
      <c r="D18" s="49">
        <v>2.4300000000000002</v>
      </c>
      <c r="E18" s="22">
        <f t="shared" si="0"/>
        <v>620.06431499999997</v>
      </c>
      <c r="F18" s="39">
        <f t="shared" si="1"/>
        <v>3183.2</v>
      </c>
      <c r="G18" s="22">
        <f t="shared" si="2"/>
        <v>0</v>
      </c>
      <c r="H18" s="22">
        <f t="shared" si="3"/>
        <v>620.06431499999997</v>
      </c>
    </row>
    <row r="19" spans="2:8" x14ac:dyDescent="0.45">
      <c r="B19" s="45" t="s">
        <v>63</v>
      </c>
      <c r="C19" s="49">
        <v>936.5</v>
      </c>
      <c r="D19" s="49">
        <v>2.15</v>
      </c>
      <c r="E19" s="22">
        <f t="shared" si="0"/>
        <v>548.6165749999999</v>
      </c>
      <c r="F19" s="39">
        <f t="shared" si="1"/>
        <v>936.5</v>
      </c>
      <c r="G19" s="22">
        <f t="shared" si="2"/>
        <v>0</v>
      </c>
      <c r="H19" s="22">
        <f t="shared" si="3"/>
        <v>548.6165749999999</v>
      </c>
    </row>
    <row r="20" spans="2:8" x14ac:dyDescent="0.45">
      <c r="B20" s="45" t="s">
        <v>62</v>
      </c>
      <c r="C20" s="49">
        <v>2294.6</v>
      </c>
      <c r="D20" s="49">
        <v>1.76</v>
      </c>
      <c r="E20" s="22">
        <f t="shared" si="0"/>
        <v>449.10007999999999</v>
      </c>
      <c r="F20" s="39">
        <f t="shared" si="1"/>
        <v>2294.6</v>
      </c>
      <c r="G20" s="22">
        <f t="shared" si="2"/>
        <v>0</v>
      </c>
      <c r="H20" s="22">
        <f t="shared" si="3"/>
        <v>449.10007999999999</v>
      </c>
    </row>
    <row r="21" spans="2:8" x14ac:dyDescent="0.45">
      <c r="B21" s="45" t="s">
        <v>101</v>
      </c>
      <c r="C21" s="49">
        <v>264.14999999999998</v>
      </c>
      <c r="D21" s="49">
        <v>1.59</v>
      </c>
      <c r="E21" s="22">
        <f t="shared" si="0"/>
        <v>405.72109499999999</v>
      </c>
      <c r="F21" s="39">
        <f t="shared" si="1"/>
        <v>264.14999999999998</v>
      </c>
      <c r="G21" s="22">
        <f t="shared" si="2"/>
        <v>0</v>
      </c>
      <c r="H21" s="22">
        <f t="shared" si="3"/>
        <v>405.72109499999999</v>
      </c>
    </row>
    <row r="22" spans="2:8" x14ac:dyDescent="0.45">
      <c r="B22" s="45" t="s">
        <v>64</v>
      </c>
      <c r="C22" s="49">
        <v>1728.6</v>
      </c>
      <c r="D22" s="49">
        <v>1.58</v>
      </c>
      <c r="E22" s="22">
        <f t="shared" si="0"/>
        <v>403.16938999999996</v>
      </c>
      <c r="F22" s="39">
        <f t="shared" si="1"/>
        <v>1728.6</v>
      </c>
      <c r="G22" s="22">
        <f t="shared" si="2"/>
        <v>0</v>
      </c>
      <c r="H22" s="22">
        <f t="shared" si="3"/>
        <v>403.16938999999996</v>
      </c>
    </row>
    <row r="23" spans="2:8" x14ac:dyDescent="0.45">
      <c r="B23" s="45" t="s">
        <v>70</v>
      </c>
      <c r="C23" s="49">
        <v>1675.7</v>
      </c>
      <c r="D23" s="49">
        <v>1.56</v>
      </c>
      <c r="E23" s="22">
        <f t="shared" si="0"/>
        <v>398.06597999999997</v>
      </c>
      <c r="F23" s="39">
        <f t="shared" si="1"/>
        <v>1675.7</v>
      </c>
      <c r="G23" s="22">
        <f t="shared" si="2"/>
        <v>0</v>
      </c>
      <c r="H23" s="22">
        <f t="shared" si="3"/>
        <v>398.06597999999997</v>
      </c>
    </row>
    <row r="24" spans="2:8" x14ac:dyDescent="0.45">
      <c r="B24" s="45" t="s">
        <v>69</v>
      </c>
      <c r="C24" s="49">
        <v>12400</v>
      </c>
      <c r="D24" s="49">
        <v>1.41</v>
      </c>
      <c r="E24" s="22">
        <f t="shared" si="0"/>
        <v>359.79040499999996</v>
      </c>
      <c r="F24" s="39">
        <f t="shared" si="1"/>
        <v>12400</v>
      </c>
      <c r="G24" s="22">
        <f t="shared" si="2"/>
        <v>0</v>
      </c>
      <c r="H24" s="22">
        <f t="shared" si="3"/>
        <v>359.79040499999996</v>
      </c>
    </row>
    <row r="25" spans="2:8" x14ac:dyDescent="0.45">
      <c r="B25" s="45" t="s">
        <v>67</v>
      </c>
      <c r="C25" s="49">
        <v>334.9</v>
      </c>
      <c r="D25" s="49">
        <v>1.37</v>
      </c>
      <c r="E25" s="22">
        <f t="shared" si="0"/>
        <v>349.58358500000003</v>
      </c>
      <c r="F25" s="39">
        <f t="shared" si="1"/>
        <v>334.9</v>
      </c>
      <c r="G25" s="22">
        <f t="shared" si="2"/>
        <v>0</v>
      </c>
      <c r="H25" s="22">
        <f t="shared" si="3"/>
        <v>349.58358500000003</v>
      </c>
    </row>
    <row r="26" spans="2:8" x14ac:dyDescent="0.45">
      <c r="B26" s="45" t="s">
        <v>17</v>
      </c>
      <c r="C26" s="49">
        <v>3690.2</v>
      </c>
      <c r="D26" s="49">
        <v>1.32</v>
      </c>
      <c r="E26" s="22">
        <f t="shared" si="0"/>
        <v>336.82506000000001</v>
      </c>
      <c r="F26" s="39">
        <f t="shared" si="1"/>
        <v>3690.2</v>
      </c>
      <c r="G26" s="22">
        <f t="shared" si="2"/>
        <v>0</v>
      </c>
      <c r="H26" s="22">
        <f t="shared" si="3"/>
        <v>336.82506000000001</v>
      </c>
    </row>
    <row r="27" spans="2:8" x14ac:dyDescent="0.45">
      <c r="B27" s="45" t="s">
        <v>94</v>
      </c>
      <c r="C27" s="49">
        <v>421.5</v>
      </c>
      <c r="D27" s="49">
        <v>1.31</v>
      </c>
      <c r="E27" s="22">
        <f t="shared" si="0"/>
        <v>334.27335500000004</v>
      </c>
      <c r="F27" s="39">
        <f t="shared" si="1"/>
        <v>421.5</v>
      </c>
      <c r="G27" s="22">
        <f t="shared" si="2"/>
        <v>0</v>
      </c>
      <c r="H27" s="22">
        <f t="shared" si="3"/>
        <v>334.27335500000004</v>
      </c>
    </row>
    <row r="28" spans="2:8" x14ac:dyDescent="0.45">
      <c r="B28" s="45" t="s">
        <v>68</v>
      </c>
      <c r="C28" s="49">
        <v>688</v>
      </c>
      <c r="D28" s="49">
        <v>1.24</v>
      </c>
      <c r="E28" s="22">
        <f t="shared" si="0"/>
        <v>316.41142000000002</v>
      </c>
      <c r="F28" s="39">
        <f t="shared" si="1"/>
        <v>688</v>
      </c>
      <c r="G28" s="22">
        <f t="shared" si="2"/>
        <v>0</v>
      </c>
      <c r="H28" s="22">
        <f t="shared" si="3"/>
        <v>316.41142000000002</v>
      </c>
    </row>
    <row r="29" spans="2:8" x14ac:dyDescent="0.45">
      <c r="B29" s="45" t="s">
        <v>71</v>
      </c>
      <c r="C29" s="49">
        <v>12093</v>
      </c>
      <c r="D29" s="49">
        <v>1.24</v>
      </c>
      <c r="E29" s="22">
        <f t="shared" si="0"/>
        <v>316.41142000000002</v>
      </c>
      <c r="F29" s="39">
        <f t="shared" si="1"/>
        <v>12093</v>
      </c>
      <c r="G29" s="22">
        <f t="shared" si="2"/>
        <v>0</v>
      </c>
      <c r="H29" s="22">
        <f t="shared" si="3"/>
        <v>316.41142000000002</v>
      </c>
    </row>
    <row r="30" spans="2:8" ht="15" customHeight="1" x14ac:dyDescent="0.45">
      <c r="B30" s="45" t="s">
        <v>95</v>
      </c>
      <c r="C30" s="49">
        <v>6217.5</v>
      </c>
      <c r="D30" s="49">
        <v>1.19</v>
      </c>
      <c r="E30" s="22">
        <f t="shared" si="0"/>
        <v>303.652895</v>
      </c>
      <c r="F30" s="39">
        <f t="shared" si="1"/>
        <v>6217.5</v>
      </c>
      <c r="G30" s="22">
        <f t="shared" si="2"/>
        <v>0</v>
      </c>
      <c r="H30" s="22">
        <f t="shared" si="3"/>
        <v>303.652895</v>
      </c>
    </row>
    <row r="31" spans="2:8" x14ac:dyDescent="0.45">
      <c r="B31" s="45" t="s">
        <v>73</v>
      </c>
      <c r="C31" s="49">
        <v>299.89999999999998</v>
      </c>
      <c r="D31" s="49">
        <v>1.17</v>
      </c>
      <c r="E31" s="22">
        <f t="shared" si="0"/>
        <v>298.549485</v>
      </c>
      <c r="F31" s="39">
        <f t="shared" si="1"/>
        <v>299.89999999999998</v>
      </c>
      <c r="G31" s="22">
        <f t="shared" si="2"/>
        <v>0</v>
      </c>
      <c r="H31" s="22">
        <f t="shared" si="3"/>
        <v>298.549485</v>
      </c>
    </row>
    <row r="32" spans="2:8" x14ac:dyDescent="0.45">
      <c r="B32" s="45" t="s">
        <v>72</v>
      </c>
      <c r="C32" s="49">
        <v>159.76</v>
      </c>
      <c r="D32" s="49">
        <v>1.1399999999999999</v>
      </c>
      <c r="E32" s="22">
        <f t="shared" si="0"/>
        <v>290.89436999999998</v>
      </c>
      <c r="F32" s="39">
        <f t="shared" si="1"/>
        <v>159.76</v>
      </c>
      <c r="G32" s="22">
        <f t="shared" si="2"/>
        <v>0</v>
      </c>
      <c r="H32" s="22">
        <f t="shared" si="3"/>
        <v>290.89436999999998</v>
      </c>
    </row>
    <row r="33" spans="2:8" x14ac:dyDescent="0.45">
      <c r="B33" s="45" t="s">
        <v>14</v>
      </c>
      <c r="C33" s="49">
        <v>2056</v>
      </c>
      <c r="D33" s="49">
        <v>0.97</v>
      </c>
      <c r="E33" s="22">
        <f t="shared" si="0"/>
        <v>247.51538499999998</v>
      </c>
      <c r="F33" s="39">
        <f t="shared" si="1"/>
        <v>2056</v>
      </c>
      <c r="G33" s="22">
        <f t="shared" si="2"/>
        <v>0</v>
      </c>
      <c r="H33" s="22">
        <f t="shared" si="3"/>
        <v>247.51538499999998</v>
      </c>
    </row>
    <row r="34" spans="2:8" x14ac:dyDescent="0.45">
      <c r="B34" s="45" t="s">
        <v>16</v>
      </c>
      <c r="C34" s="49">
        <v>2844.5</v>
      </c>
      <c r="D34" s="49">
        <v>0.94</v>
      </c>
      <c r="E34" s="22">
        <f t="shared" si="0"/>
        <v>239.86026999999999</v>
      </c>
      <c r="F34" s="39">
        <f t="shared" si="1"/>
        <v>2844.5</v>
      </c>
      <c r="G34" s="22">
        <f t="shared" si="2"/>
        <v>0</v>
      </c>
      <c r="H34" s="22">
        <f t="shared" si="3"/>
        <v>239.86026999999999</v>
      </c>
    </row>
    <row r="35" spans="2:8" x14ac:dyDescent="0.45">
      <c r="B35" s="45" t="s">
        <v>81</v>
      </c>
      <c r="C35" s="49">
        <v>1450.2</v>
      </c>
      <c r="D35" s="49">
        <v>0.93</v>
      </c>
      <c r="E35" s="22">
        <f t="shared" si="0"/>
        <v>237.30856500000002</v>
      </c>
      <c r="F35" s="39">
        <f t="shared" si="1"/>
        <v>1450.2</v>
      </c>
      <c r="G35" s="22">
        <f t="shared" si="2"/>
        <v>0</v>
      </c>
      <c r="H35" s="22">
        <f t="shared" si="3"/>
        <v>237.30856500000002</v>
      </c>
    </row>
    <row r="36" spans="2:8" x14ac:dyDescent="0.45">
      <c r="B36" s="45" t="s">
        <v>102</v>
      </c>
      <c r="C36" s="49">
        <v>326.75</v>
      </c>
      <c r="D36" s="49">
        <v>0.93</v>
      </c>
      <c r="E36" s="22">
        <f t="shared" si="0"/>
        <v>237.30856500000002</v>
      </c>
      <c r="F36" s="39">
        <f t="shared" si="1"/>
        <v>326.75</v>
      </c>
      <c r="G36" s="22">
        <f t="shared" si="2"/>
        <v>0</v>
      </c>
      <c r="H36" s="22">
        <f t="shared" si="3"/>
        <v>237.30856500000002</v>
      </c>
    </row>
    <row r="37" spans="2:8" x14ac:dyDescent="0.45">
      <c r="B37" s="45" t="s">
        <v>78</v>
      </c>
      <c r="C37" s="49">
        <v>1687</v>
      </c>
      <c r="D37" s="49">
        <v>0.93</v>
      </c>
      <c r="E37" s="22">
        <f t="shared" si="0"/>
        <v>237.30856500000002</v>
      </c>
      <c r="F37" s="39">
        <f t="shared" si="1"/>
        <v>1687</v>
      </c>
      <c r="G37" s="22">
        <f t="shared" si="2"/>
        <v>0</v>
      </c>
      <c r="H37" s="22">
        <f t="shared" si="3"/>
        <v>237.30856500000002</v>
      </c>
    </row>
    <row r="38" spans="2:8" x14ac:dyDescent="0.45">
      <c r="B38" s="45" t="s">
        <v>66</v>
      </c>
      <c r="C38" s="49">
        <v>2341.1</v>
      </c>
      <c r="D38" s="49">
        <v>0.92</v>
      </c>
      <c r="E38" s="22">
        <f t="shared" si="0"/>
        <v>234.75686000000002</v>
      </c>
      <c r="F38" s="39">
        <f t="shared" si="1"/>
        <v>2341.1</v>
      </c>
      <c r="G38" s="22">
        <f t="shared" si="2"/>
        <v>0</v>
      </c>
      <c r="H38" s="22">
        <f t="shared" si="3"/>
        <v>234.75686000000002</v>
      </c>
    </row>
    <row r="39" spans="2:8" x14ac:dyDescent="0.45">
      <c r="B39" s="45" t="s">
        <v>75</v>
      </c>
      <c r="C39" s="49">
        <v>692.85</v>
      </c>
      <c r="D39" s="49">
        <v>0.87</v>
      </c>
      <c r="E39" s="22">
        <f t="shared" ref="E39:E56" si="4">$E$58*D39/100</f>
        <v>221.998335</v>
      </c>
      <c r="F39" s="39">
        <f t="shared" ref="F39:F56" si="5">C39</f>
        <v>692.85</v>
      </c>
      <c r="G39" s="22">
        <f t="shared" ref="G39:G56" si="6">(F39-C39)/C39*100</f>
        <v>0</v>
      </c>
      <c r="H39" s="22">
        <f t="shared" ref="H39:H56" si="7">E39+((E39*G39)/100)</f>
        <v>221.998335</v>
      </c>
    </row>
    <row r="40" spans="2:8" x14ac:dyDescent="0.45">
      <c r="B40" s="45" t="s">
        <v>91</v>
      </c>
      <c r="C40" s="49">
        <v>706.85</v>
      </c>
      <c r="D40" s="49">
        <v>0.86</v>
      </c>
      <c r="E40" s="22">
        <f t="shared" si="4"/>
        <v>219.44663</v>
      </c>
      <c r="F40" s="39">
        <f t="shared" si="5"/>
        <v>706.85</v>
      </c>
      <c r="G40" s="22">
        <f t="shared" si="6"/>
        <v>0</v>
      </c>
      <c r="H40" s="22">
        <f t="shared" si="7"/>
        <v>219.44663</v>
      </c>
    </row>
    <row r="41" spans="2:8" x14ac:dyDescent="0.45">
      <c r="B41" s="45" t="s">
        <v>20</v>
      </c>
      <c r="C41" s="49">
        <v>1020.5</v>
      </c>
      <c r="D41" s="49">
        <v>0.84</v>
      </c>
      <c r="E41" s="22">
        <f t="shared" si="4"/>
        <v>214.34322</v>
      </c>
      <c r="F41" s="39">
        <f t="shared" si="5"/>
        <v>1020.5</v>
      </c>
      <c r="G41" s="22">
        <f t="shared" si="6"/>
        <v>0</v>
      </c>
      <c r="H41" s="22">
        <f t="shared" si="7"/>
        <v>214.34322</v>
      </c>
    </row>
    <row r="42" spans="2:8" x14ac:dyDescent="0.45">
      <c r="B42" s="45" t="s">
        <v>77</v>
      </c>
      <c r="C42" s="49">
        <v>244.21</v>
      </c>
      <c r="D42" s="49">
        <v>0.82</v>
      </c>
      <c r="E42" s="22">
        <f t="shared" si="4"/>
        <v>209.23981000000001</v>
      </c>
      <c r="F42" s="39">
        <f t="shared" si="5"/>
        <v>244.21</v>
      </c>
      <c r="G42" s="22">
        <f t="shared" si="6"/>
        <v>0</v>
      </c>
      <c r="H42" s="22">
        <f t="shared" si="7"/>
        <v>209.23981000000001</v>
      </c>
    </row>
    <row r="43" spans="2:8" x14ac:dyDescent="0.45">
      <c r="B43" s="45" t="s">
        <v>79</v>
      </c>
      <c r="C43" s="49">
        <v>8376</v>
      </c>
      <c r="D43" s="49">
        <v>0.8</v>
      </c>
      <c r="E43" s="22">
        <f t="shared" si="4"/>
        <v>204.13639999999998</v>
      </c>
      <c r="F43" s="39">
        <f t="shared" si="5"/>
        <v>8376</v>
      </c>
      <c r="G43" s="22">
        <f t="shared" si="6"/>
        <v>0</v>
      </c>
      <c r="H43" s="22">
        <f t="shared" si="7"/>
        <v>204.13639999999998</v>
      </c>
    </row>
    <row r="44" spans="2:8" x14ac:dyDescent="0.45">
      <c r="B44" s="45" t="s">
        <v>76</v>
      </c>
      <c r="C44" s="49">
        <v>391.95</v>
      </c>
      <c r="D44" s="49">
        <v>0.77</v>
      </c>
      <c r="E44" s="22">
        <f t="shared" si="4"/>
        <v>196.48128499999999</v>
      </c>
      <c r="F44" s="39">
        <f t="shared" si="5"/>
        <v>391.95</v>
      </c>
      <c r="G44" s="22">
        <f t="shared" si="6"/>
        <v>0</v>
      </c>
      <c r="H44" s="22">
        <f t="shared" si="7"/>
        <v>196.48128499999999</v>
      </c>
    </row>
    <row r="45" spans="2:8" x14ac:dyDescent="0.45">
      <c r="B45" s="45" t="s">
        <v>29</v>
      </c>
      <c r="C45" s="49">
        <v>2465.3000000000002</v>
      </c>
      <c r="D45" s="49">
        <v>0.76</v>
      </c>
      <c r="E45" s="22">
        <f t="shared" si="4"/>
        <v>193.92957999999999</v>
      </c>
      <c r="F45" s="39">
        <f t="shared" si="5"/>
        <v>2465.3000000000002</v>
      </c>
      <c r="G45" s="22">
        <f t="shared" si="6"/>
        <v>0</v>
      </c>
      <c r="H45" s="22">
        <f t="shared" si="7"/>
        <v>193.92957999999999</v>
      </c>
    </row>
    <row r="46" spans="2:8" x14ac:dyDescent="0.45">
      <c r="B46" s="45" t="s">
        <v>83</v>
      </c>
      <c r="C46" s="49">
        <v>814.3</v>
      </c>
      <c r="D46" s="49">
        <v>0.75</v>
      </c>
      <c r="E46" s="22">
        <f t="shared" si="4"/>
        <v>191.37787499999999</v>
      </c>
      <c r="F46" s="39">
        <f t="shared" si="5"/>
        <v>814.3</v>
      </c>
      <c r="G46" s="22">
        <f t="shared" si="6"/>
        <v>0</v>
      </c>
      <c r="H46" s="22">
        <f t="shared" si="7"/>
        <v>191.37787499999999</v>
      </c>
    </row>
    <row r="47" spans="2:8" x14ac:dyDescent="0.45">
      <c r="B47" s="45" t="s">
        <v>85</v>
      </c>
      <c r="C47" s="49">
        <v>1505.9</v>
      </c>
      <c r="D47" s="49">
        <v>0.73</v>
      </c>
      <c r="E47" s="22">
        <f t="shared" si="4"/>
        <v>186.27446499999999</v>
      </c>
      <c r="F47" s="39">
        <f t="shared" si="5"/>
        <v>1505.9</v>
      </c>
      <c r="G47" s="22">
        <f t="shared" si="6"/>
        <v>0</v>
      </c>
      <c r="H47" s="22">
        <f t="shared" si="7"/>
        <v>186.27446499999999</v>
      </c>
    </row>
    <row r="48" spans="2:8" x14ac:dyDescent="0.45">
      <c r="B48" s="45" t="s">
        <v>87</v>
      </c>
      <c r="C48" s="49">
        <v>1838.3</v>
      </c>
      <c r="D48" s="49">
        <v>0.71</v>
      </c>
      <c r="E48" s="22">
        <f t="shared" si="4"/>
        <v>181.17105499999997</v>
      </c>
      <c r="F48" s="39">
        <f t="shared" si="5"/>
        <v>1838.3</v>
      </c>
      <c r="G48" s="22">
        <f t="shared" si="6"/>
        <v>0</v>
      </c>
      <c r="H48" s="22">
        <f t="shared" si="7"/>
        <v>181.17105499999997</v>
      </c>
    </row>
    <row r="49" spans="2:8" x14ac:dyDescent="0.45">
      <c r="B49" s="48" t="s">
        <v>82</v>
      </c>
      <c r="C49" s="49">
        <v>1283.3</v>
      </c>
      <c r="D49" s="49">
        <v>0.68</v>
      </c>
      <c r="E49" s="22">
        <f t="shared" si="4"/>
        <v>173.51594</v>
      </c>
      <c r="F49" s="39">
        <f t="shared" si="5"/>
        <v>1283.3</v>
      </c>
      <c r="G49" s="22">
        <f t="shared" si="6"/>
        <v>0</v>
      </c>
      <c r="H49" s="22">
        <f t="shared" si="7"/>
        <v>173.51594</v>
      </c>
    </row>
    <row r="50" spans="2:8" x14ac:dyDescent="0.45">
      <c r="B50" s="45" t="s">
        <v>89</v>
      </c>
      <c r="C50" s="49">
        <v>5656.5</v>
      </c>
      <c r="D50" s="49">
        <v>0.67</v>
      </c>
      <c r="E50" s="22">
        <f t="shared" si="4"/>
        <v>170.964235</v>
      </c>
      <c r="F50" s="39">
        <f t="shared" si="5"/>
        <v>5656.5</v>
      </c>
      <c r="G50" s="22">
        <f t="shared" si="6"/>
        <v>0</v>
      </c>
      <c r="H50" s="22">
        <f t="shared" si="7"/>
        <v>170.964235</v>
      </c>
    </row>
    <row r="51" spans="2:8" x14ac:dyDescent="0.45">
      <c r="B51" s="45" t="s">
        <v>84</v>
      </c>
      <c r="C51" s="49">
        <v>265.98</v>
      </c>
      <c r="D51" s="49">
        <v>0.66</v>
      </c>
      <c r="E51" s="22">
        <f t="shared" si="4"/>
        <v>168.41253</v>
      </c>
      <c r="F51" s="39">
        <f t="shared" si="5"/>
        <v>265.98</v>
      </c>
      <c r="G51" s="22">
        <f t="shared" si="6"/>
        <v>0</v>
      </c>
      <c r="H51" s="22">
        <f t="shared" si="7"/>
        <v>168.41253</v>
      </c>
    </row>
    <row r="52" spans="2:8" x14ac:dyDescent="0.45">
      <c r="B52" s="45" t="s">
        <v>88</v>
      </c>
      <c r="C52" s="49">
        <v>7242</v>
      </c>
      <c r="D52" s="49">
        <v>0.63</v>
      </c>
      <c r="E52" s="22">
        <f t="shared" si="4"/>
        <v>160.75741500000001</v>
      </c>
      <c r="F52" s="39">
        <f t="shared" si="5"/>
        <v>7242</v>
      </c>
      <c r="G52" s="22">
        <f t="shared" si="6"/>
        <v>0</v>
      </c>
      <c r="H52" s="22">
        <f t="shared" si="7"/>
        <v>160.75741500000001</v>
      </c>
    </row>
    <row r="53" spans="2:8" x14ac:dyDescent="0.45">
      <c r="B53" s="45" t="s">
        <v>86</v>
      </c>
      <c r="C53" s="49">
        <v>1098.9000000000001</v>
      </c>
      <c r="D53" s="49">
        <v>0.62</v>
      </c>
      <c r="E53" s="22">
        <f t="shared" si="4"/>
        <v>158.20571000000001</v>
      </c>
      <c r="F53" s="39">
        <f t="shared" si="5"/>
        <v>1098.9000000000001</v>
      </c>
      <c r="G53" s="22">
        <f t="shared" si="6"/>
        <v>0</v>
      </c>
      <c r="H53" s="22">
        <f t="shared" si="7"/>
        <v>158.20571000000001</v>
      </c>
    </row>
    <row r="54" spans="2:8" x14ac:dyDescent="0.45">
      <c r="B54" s="45" t="s">
        <v>80</v>
      </c>
      <c r="C54" s="49">
        <v>2619.4</v>
      </c>
      <c r="D54" s="49">
        <v>0.59</v>
      </c>
      <c r="E54" s="22">
        <f t="shared" si="4"/>
        <v>150.55059499999999</v>
      </c>
      <c r="F54" s="39">
        <f t="shared" si="5"/>
        <v>2619.4</v>
      </c>
      <c r="G54" s="22">
        <f t="shared" si="6"/>
        <v>0</v>
      </c>
      <c r="H54" s="22">
        <f t="shared" si="7"/>
        <v>150.55059499999999</v>
      </c>
    </row>
    <row r="55" spans="2:8" x14ac:dyDescent="0.45">
      <c r="B55" s="45" t="s">
        <v>74</v>
      </c>
      <c r="C55" s="49">
        <v>872.1</v>
      </c>
      <c r="D55" s="49">
        <v>0.5</v>
      </c>
      <c r="E55" s="22">
        <f t="shared" si="4"/>
        <v>127.58525</v>
      </c>
      <c r="F55" s="39">
        <f t="shared" si="5"/>
        <v>872.1</v>
      </c>
      <c r="G55" s="22">
        <f t="shared" si="6"/>
        <v>0</v>
      </c>
      <c r="H55" s="22">
        <f t="shared" si="7"/>
        <v>127.58525</v>
      </c>
    </row>
    <row r="56" spans="2:8" x14ac:dyDescent="0.45">
      <c r="B56" s="45" t="s">
        <v>90</v>
      </c>
      <c r="C56" s="49">
        <v>4237.1000000000004</v>
      </c>
      <c r="D56" s="49">
        <v>0.48</v>
      </c>
      <c r="E56" s="22">
        <f t="shared" si="4"/>
        <v>122.48183999999999</v>
      </c>
      <c r="F56" s="39">
        <f t="shared" si="5"/>
        <v>4237.1000000000004</v>
      </c>
      <c r="G56" s="22">
        <f t="shared" si="6"/>
        <v>0</v>
      </c>
      <c r="H56" s="22">
        <f t="shared" si="7"/>
        <v>122.48183999999999</v>
      </c>
    </row>
    <row r="57" spans="2:8" x14ac:dyDescent="0.45">
      <c r="B57" s="47"/>
      <c r="C57" s="46"/>
      <c r="D57" s="46"/>
      <c r="E57" s="22"/>
      <c r="F57" s="39"/>
      <c r="G57" s="22"/>
      <c r="H57" s="22"/>
    </row>
    <row r="58" spans="2:8" ht="21" customHeight="1" x14ac:dyDescent="0.65">
      <c r="B58" s="14"/>
      <c r="C58" s="44"/>
      <c r="D58" s="15">
        <v>100</v>
      </c>
      <c r="E58" s="15">
        <v>25517.05</v>
      </c>
      <c r="F58" s="40"/>
      <c r="G58" s="41"/>
      <c r="H58" s="30"/>
    </row>
    <row r="59" spans="2:8" ht="42" x14ac:dyDescent="0.65">
      <c r="B59" s="10"/>
      <c r="C59" s="35"/>
      <c r="D59" s="35"/>
      <c r="E59" s="11" t="s">
        <v>4</v>
      </c>
      <c r="F59" s="42"/>
      <c r="G59" s="43"/>
      <c r="H59" s="31"/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topLeftCell="A15" zoomScale="71" zoomScaleNormal="85" workbookViewId="0">
      <selection activeCell="E58" sqref="E58"/>
    </sheetView>
  </sheetViews>
  <sheetFormatPr defaultRowHeight="14.25" x14ac:dyDescent="0.45"/>
  <cols>
    <col min="2" max="2" width="30" customWidth="1"/>
    <col min="3" max="3" width="9.86328125" customWidth="1"/>
    <col min="4" max="4" width="12.796875" bestFit="1" customWidth="1"/>
    <col min="5" max="5" width="17.6640625" customWidth="1"/>
    <col min="6" max="6" width="12.1328125" customWidth="1"/>
    <col min="7" max="7" width="8.53125" customWidth="1"/>
    <col min="8" max="8" width="22.33203125" customWidth="1"/>
  </cols>
  <sheetData>
    <row r="2" spans="2:8" x14ac:dyDescent="0.45">
      <c r="B2" s="1"/>
      <c r="C2" s="2"/>
      <c r="D2" s="2"/>
      <c r="E2" s="2"/>
      <c r="F2" s="2"/>
      <c r="G2" s="2"/>
      <c r="H2" s="3"/>
    </row>
    <row r="3" spans="2:8" x14ac:dyDescent="0.45">
      <c r="B3" s="4"/>
      <c r="C3" s="5"/>
      <c r="D3" s="5"/>
      <c r="E3" s="5"/>
      <c r="F3" s="5"/>
      <c r="G3" s="5"/>
      <c r="H3" s="6"/>
    </row>
    <row r="4" spans="2:8" x14ac:dyDescent="0.45">
      <c r="B4" s="4"/>
      <c r="C4" s="5"/>
      <c r="D4" s="5"/>
      <c r="E4" s="5"/>
      <c r="F4" s="5"/>
      <c r="G4" s="5"/>
      <c r="H4" s="6"/>
    </row>
    <row r="5" spans="2:8" x14ac:dyDescent="0.45">
      <c r="B5" s="7"/>
      <c r="C5" s="8"/>
      <c r="D5" s="8"/>
      <c r="E5" s="8"/>
      <c r="F5" s="8"/>
      <c r="G5" s="8"/>
      <c r="H5" s="9"/>
    </row>
    <row r="6" spans="2:8" s="51" customFormat="1" ht="36" x14ac:dyDescent="0.45">
      <c r="B6" s="36" t="s">
        <v>0</v>
      </c>
      <c r="C6" s="36" t="s">
        <v>6</v>
      </c>
      <c r="D6" s="36" t="s">
        <v>1</v>
      </c>
      <c r="E6" s="37" t="s">
        <v>2</v>
      </c>
      <c r="F6" s="38" t="s">
        <v>3</v>
      </c>
      <c r="G6" s="37" t="s">
        <v>7</v>
      </c>
      <c r="H6" s="37" t="s">
        <v>2</v>
      </c>
    </row>
    <row r="7" spans="2:8" ht="16.5" customHeight="1" x14ac:dyDescent="0.45">
      <c r="B7" s="45" t="s">
        <v>51</v>
      </c>
      <c r="C7" s="49">
        <v>2001.5</v>
      </c>
      <c r="D7" s="49">
        <v>13.19</v>
      </c>
      <c r="E7" s="18">
        <f t="shared" ref="E7:E38" si="0">$E$58*D7/100</f>
        <v>3365.698895</v>
      </c>
      <c r="F7" s="19">
        <f>C7*0.9</f>
        <v>1801.3500000000001</v>
      </c>
      <c r="G7" s="20">
        <f>(F7-C7)/C7*100</f>
        <v>-9.9999999999999929</v>
      </c>
      <c r="H7" s="18">
        <f t="shared" ref="H7:H38" si="1">E7+((E7*G7)/100)</f>
        <v>3029.1290055000004</v>
      </c>
    </row>
    <row r="8" spans="2:8" ht="16.5" customHeight="1" x14ac:dyDescent="0.45">
      <c r="B8" s="45" t="s">
        <v>53</v>
      </c>
      <c r="C8" s="49">
        <v>1445.8</v>
      </c>
      <c r="D8" s="49">
        <v>8.91</v>
      </c>
      <c r="E8" s="18">
        <f t="shared" si="0"/>
        <v>2273.5691550000001</v>
      </c>
      <c r="F8" s="19">
        <f t="shared" ref="F8:F56" si="2">C8*0.9</f>
        <v>1301.22</v>
      </c>
      <c r="G8" s="20">
        <f t="shared" ref="G8:G38" si="3">(F8-C8)/C8*100</f>
        <v>-9.9999999999999947</v>
      </c>
      <c r="H8" s="18">
        <f t="shared" si="1"/>
        <v>2046.2122395000001</v>
      </c>
    </row>
    <row r="9" spans="2:8" ht="16.5" customHeight="1" x14ac:dyDescent="0.45">
      <c r="B9" s="45" t="s">
        <v>52</v>
      </c>
      <c r="C9" s="49">
        <v>1500.6</v>
      </c>
      <c r="D9" s="49">
        <v>8.7899999999999991</v>
      </c>
      <c r="E9" s="18">
        <f t="shared" si="0"/>
        <v>2242.9486949999996</v>
      </c>
      <c r="F9" s="19">
        <f t="shared" si="2"/>
        <v>1350.54</v>
      </c>
      <c r="G9" s="20">
        <f t="shared" si="3"/>
        <v>-9.9999999999999964</v>
      </c>
      <c r="H9" s="18">
        <f t="shared" si="1"/>
        <v>2018.6538254999996</v>
      </c>
    </row>
    <row r="10" spans="2:8" ht="16.5" customHeight="1" x14ac:dyDescent="0.45">
      <c r="B10" s="45" t="s">
        <v>54</v>
      </c>
      <c r="C10" s="49">
        <v>1601.8</v>
      </c>
      <c r="D10" s="49">
        <v>4.99</v>
      </c>
      <c r="E10" s="18">
        <f t="shared" si="0"/>
        <v>1273.3007950000001</v>
      </c>
      <c r="F10" s="19">
        <f t="shared" si="2"/>
        <v>1441.62</v>
      </c>
      <c r="G10" s="20">
        <f t="shared" si="3"/>
        <v>-10.000000000000005</v>
      </c>
      <c r="H10" s="18">
        <f t="shared" si="1"/>
        <v>1145.9707155000001</v>
      </c>
    </row>
    <row r="11" spans="2:8" ht="16.5" customHeight="1" x14ac:dyDescent="0.45">
      <c r="B11" s="45" t="s">
        <v>60</v>
      </c>
      <c r="C11" s="49">
        <v>2009.6</v>
      </c>
      <c r="D11" s="49">
        <v>4.74</v>
      </c>
      <c r="E11" s="18">
        <f t="shared" si="0"/>
        <v>1209.5081700000001</v>
      </c>
      <c r="F11" s="19">
        <f t="shared" si="2"/>
        <v>1808.6399999999999</v>
      </c>
      <c r="G11" s="20">
        <f t="shared" si="3"/>
        <v>-10.000000000000002</v>
      </c>
      <c r="H11" s="18">
        <f t="shared" si="1"/>
        <v>1088.5573530000001</v>
      </c>
    </row>
    <row r="12" spans="2:8" ht="16.5" customHeight="1" x14ac:dyDescent="0.45">
      <c r="B12" s="45" t="s">
        <v>55</v>
      </c>
      <c r="C12" s="49">
        <v>3669.8</v>
      </c>
      <c r="D12" s="49">
        <v>3.73</v>
      </c>
      <c r="E12" s="18">
        <f t="shared" si="0"/>
        <v>951.78596500000003</v>
      </c>
      <c r="F12" s="19">
        <f t="shared" si="2"/>
        <v>3302.82</v>
      </c>
      <c r="G12" s="20">
        <f t="shared" si="3"/>
        <v>-10</v>
      </c>
      <c r="H12" s="18">
        <f t="shared" si="1"/>
        <v>856.60736850000001</v>
      </c>
    </row>
    <row r="13" spans="2:8" ht="16.5" customHeight="1" x14ac:dyDescent="0.45">
      <c r="B13" s="45" t="s">
        <v>56</v>
      </c>
      <c r="C13" s="49">
        <v>416.45</v>
      </c>
      <c r="D13" s="49">
        <v>3.35</v>
      </c>
      <c r="E13" s="18">
        <f t="shared" si="0"/>
        <v>854.82117499999993</v>
      </c>
      <c r="F13" s="19">
        <f t="shared" si="2"/>
        <v>374.80500000000001</v>
      </c>
      <c r="G13" s="20">
        <f t="shared" si="3"/>
        <v>-9.9999999999999964</v>
      </c>
      <c r="H13" s="18">
        <f t="shared" si="1"/>
        <v>769.33905749999997</v>
      </c>
    </row>
    <row r="14" spans="2:8" ht="16.5" customHeight="1" x14ac:dyDescent="0.45">
      <c r="B14" s="45" t="s">
        <v>57</v>
      </c>
      <c r="C14" s="49">
        <v>3462</v>
      </c>
      <c r="D14" s="49">
        <v>3.06</v>
      </c>
      <c r="E14" s="18">
        <f t="shared" si="0"/>
        <v>780.82173</v>
      </c>
      <c r="F14" s="19">
        <f t="shared" si="2"/>
        <v>3115.8</v>
      </c>
      <c r="G14" s="20">
        <f t="shared" si="3"/>
        <v>-9.9999999999999947</v>
      </c>
      <c r="H14" s="18">
        <f t="shared" si="1"/>
        <v>702.7395570000001</v>
      </c>
    </row>
    <row r="15" spans="2:8" ht="16.5" customHeight="1" x14ac:dyDescent="0.45">
      <c r="B15" s="45" t="s">
        <v>58</v>
      </c>
      <c r="C15" s="49">
        <v>1199.2</v>
      </c>
      <c r="D15" s="49">
        <v>2.97</v>
      </c>
      <c r="E15" s="18">
        <f t="shared" si="0"/>
        <v>757.85638500000005</v>
      </c>
      <c r="F15" s="19">
        <f t="shared" si="2"/>
        <v>1079.28</v>
      </c>
      <c r="G15" s="20">
        <f t="shared" si="3"/>
        <v>-10.000000000000005</v>
      </c>
      <c r="H15" s="18">
        <f t="shared" si="1"/>
        <v>682.07074650000004</v>
      </c>
    </row>
    <row r="16" spans="2:8" ht="16.5" customHeight="1" x14ac:dyDescent="0.45">
      <c r="B16" s="45" t="s">
        <v>59</v>
      </c>
      <c r="C16" s="49">
        <v>2163.5</v>
      </c>
      <c r="D16" s="49">
        <v>2.75</v>
      </c>
      <c r="E16" s="18">
        <f t="shared" si="0"/>
        <v>701.71887500000003</v>
      </c>
      <c r="F16" s="19">
        <f t="shared" si="2"/>
        <v>1947.15</v>
      </c>
      <c r="G16" s="20">
        <f t="shared" si="3"/>
        <v>-9.9999999999999964</v>
      </c>
      <c r="H16" s="18">
        <f t="shared" si="1"/>
        <v>631.54698750000011</v>
      </c>
    </row>
    <row r="17" spans="2:8" ht="16.5" customHeight="1" x14ac:dyDescent="0.45">
      <c r="B17" s="45" t="s">
        <v>61</v>
      </c>
      <c r="C17" s="49">
        <v>820.35</v>
      </c>
      <c r="D17" s="49">
        <v>2.73</v>
      </c>
      <c r="E17" s="18">
        <f t="shared" si="0"/>
        <v>696.61546499999997</v>
      </c>
      <c r="F17" s="19">
        <f t="shared" si="2"/>
        <v>738.31500000000005</v>
      </c>
      <c r="G17" s="20">
        <f t="shared" si="3"/>
        <v>-9.9999999999999964</v>
      </c>
      <c r="H17" s="18">
        <f t="shared" si="1"/>
        <v>626.95391849999999</v>
      </c>
    </row>
    <row r="18" spans="2:8" ht="16.5" customHeight="1" x14ac:dyDescent="0.45">
      <c r="B18" s="45" t="s">
        <v>65</v>
      </c>
      <c r="C18" s="49">
        <v>3183.2</v>
      </c>
      <c r="D18" s="49">
        <v>2.4300000000000002</v>
      </c>
      <c r="E18" s="18">
        <f t="shared" si="0"/>
        <v>620.06431499999997</v>
      </c>
      <c r="F18" s="19">
        <f t="shared" si="2"/>
        <v>2864.88</v>
      </c>
      <c r="G18" s="20">
        <f t="shared" si="3"/>
        <v>-9.9999999999999911</v>
      </c>
      <c r="H18" s="18">
        <f t="shared" si="1"/>
        <v>558.0578835</v>
      </c>
    </row>
    <row r="19" spans="2:8" ht="16.5" customHeight="1" x14ac:dyDescent="0.45">
      <c r="B19" s="45" t="s">
        <v>63</v>
      </c>
      <c r="C19" s="49">
        <v>936.5</v>
      </c>
      <c r="D19" s="49">
        <v>2.15</v>
      </c>
      <c r="E19" s="18">
        <f t="shared" si="0"/>
        <v>548.6165749999999</v>
      </c>
      <c r="F19" s="19">
        <f t="shared" si="2"/>
        <v>842.85</v>
      </c>
      <c r="G19" s="20">
        <f t="shared" si="3"/>
        <v>-9.9999999999999982</v>
      </c>
      <c r="H19" s="18">
        <f t="shared" si="1"/>
        <v>493.75491749999992</v>
      </c>
    </row>
    <row r="20" spans="2:8" ht="16.5" customHeight="1" x14ac:dyDescent="0.45">
      <c r="B20" s="45" t="s">
        <v>62</v>
      </c>
      <c r="C20" s="49">
        <v>2294.6</v>
      </c>
      <c r="D20" s="49">
        <v>1.76</v>
      </c>
      <c r="E20" s="18">
        <f t="shared" si="0"/>
        <v>449.10007999999999</v>
      </c>
      <c r="F20" s="19">
        <f t="shared" si="2"/>
        <v>2065.14</v>
      </c>
      <c r="G20" s="20">
        <f t="shared" si="3"/>
        <v>-10.000000000000002</v>
      </c>
      <c r="H20" s="18">
        <f t="shared" si="1"/>
        <v>404.19007199999999</v>
      </c>
    </row>
    <row r="21" spans="2:8" ht="16.5" customHeight="1" x14ac:dyDescent="0.45">
      <c r="B21" s="45" t="s">
        <v>101</v>
      </c>
      <c r="C21" s="49">
        <v>264.14999999999998</v>
      </c>
      <c r="D21" s="49">
        <v>1.59</v>
      </c>
      <c r="E21" s="18">
        <f t="shared" si="0"/>
        <v>405.72109499999999</v>
      </c>
      <c r="F21" s="19">
        <f t="shared" si="2"/>
        <v>237.73499999999999</v>
      </c>
      <c r="G21" s="20">
        <f t="shared" si="3"/>
        <v>-9.9999999999999982</v>
      </c>
      <c r="H21" s="18">
        <f t="shared" si="1"/>
        <v>365.14898549999998</v>
      </c>
    </row>
    <row r="22" spans="2:8" ht="16.5" customHeight="1" x14ac:dyDescent="0.45">
      <c r="B22" s="45" t="s">
        <v>64</v>
      </c>
      <c r="C22" s="49">
        <v>1728.6</v>
      </c>
      <c r="D22" s="49">
        <v>1.58</v>
      </c>
      <c r="E22" s="18">
        <f t="shared" si="0"/>
        <v>403.16938999999996</v>
      </c>
      <c r="F22" s="19">
        <f t="shared" si="2"/>
        <v>1555.74</v>
      </c>
      <c r="G22" s="20">
        <f t="shared" si="3"/>
        <v>-9.9999999999999947</v>
      </c>
      <c r="H22" s="18">
        <f t="shared" si="1"/>
        <v>362.85245099999997</v>
      </c>
    </row>
    <row r="23" spans="2:8" ht="16.5" customHeight="1" x14ac:dyDescent="0.45">
      <c r="B23" s="45" t="s">
        <v>70</v>
      </c>
      <c r="C23" s="49">
        <v>1675.7</v>
      </c>
      <c r="D23" s="49">
        <v>1.56</v>
      </c>
      <c r="E23" s="18">
        <f t="shared" si="0"/>
        <v>398.06597999999997</v>
      </c>
      <c r="F23" s="19">
        <f t="shared" si="2"/>
        <v>1508.13</v>
      </c>
      <c r="G23" s="20">
        <f t="shared" si="3"/>
        <v>-9.9999999999999964</v>
      </c>
      <c r="H23" s="18">
        <f t="shared" si="1"/>
        <v>358.25938199999996</v>
      </c>
    </row>
    <row r="24" spans="2:8" ht="16.5" customHeight="1" x14ac:dyDescent="0.45">
      <c r="B24" s="45" t="s">
        <v>69</v>
      </c>
      <c r="C24" s="49">
        <v>12400</v>
      </c>
      <c r="D24" s="49">
        <v>1.41</v>
      </c>
      <c r="E24" s="18">
        <f t="shared" si="0"/>
        <v>359.79040499999996</v>
      </c>
      <c r="F24" s="19">
        <f t="shared" si="2"/>
        <v>11160</v>
      </c>
      <c r="G24" s="20">
        <f t="shared" si="3"/>
        <v>-10</v>
      </c>
      <c r="H24" s="18">
        <f t="shared" si="1"/>
        <v>323.81136449999997</v>
      </c>
    </row>
    <row r="25" spans="2:8" ht="16.5" customHeight="1" x14ac:dyDescent="0.45">
      <c r="B25" s="45" t="s">
        <v>67</v>
      </c>
      <c r="C25" s="49">
        <v>334.9</v>
      </c>
      <c r="D25" s="49">
        <v>1.37</v>
      </c>
      <c r="E25" s="18">
        <f t="shared" si="0"/>
        <v>349.58358500000003</v>
      </c>
      <c r="F25" s="19">
        <f t="shared" si="2"/>
        <v>301.40999999999997</v>
      </c>
      <c r="G25" s="20">
        <f t="shared" si="3"/>
        <v>-10.000000000000004</v>
      </c>
      <c r="H25" s="18">
        <f t="shared" si="1"/>
        <v>314.6252265</v>
      </c>
    </row>
    <row r="26" spans="2:8" ht="16.5" customHeight="1" x14ac:dyDescent="0.45">
      <c r="B26" s="45" t="s">
        <v>17</v>
      </c>
      <c r="C26" s="49">
        <v>3690.2</v>
      </c>
      <c r="D26" s="49">
        <v>1.32</v>
      </c>
      <c r="E26" s="18">
        <f t="shared" si="0"/>
        <v>336.82506000000001</v>
      </c>
      <c r="F26" s="19">
        <f t="shared" si="2"/>
        <v>3321.18</v>
      </c>
      <c r="G26" s="20">
        <f t="shared" si="3"/>
        <v>-10</v>
      </c>
      <c r="H26" s="18">
        <f t="shared" si="1"/>
        <v>303.14255400000002</v>
      </c>
    </row>
    <row r="27" spans="2:8" ht="16.5" customHeight="1" x14ac:dyDescent="0.45">
      <c r="B27" s="45" t="s">
        <v>94</v>
      </c>
      <c r="C27" s="49">
        <v>421.5</v>
      </c>
      <c r="D27" s="49">
        <v>1.31</v>
      </c>
      <c r="E27" s="18">
        <f t="shared" si="0"/>
        <v>334.27335500000004</v>
      </c>
      <c r="F27" s="19">
        <f t="shared" si="2"/>
        <v>379.35</v>
      </c>
      <c r="G27" s="20">
        <f t="shared" si="3"/>
        <v>-9.9999999999999947</v>
      </c>
      <c r="H27" s="18">
        <f t="shared" si="1"/>
        <v>300.84601950000007</v>
      </c>
    </row>
    <row r="28" spans="2:8" ht="16.5" customHeight="1" x14ac:dyDescent="0.45">
      <c r="B28" s="45" t="s">
        <v>68</v>
      </c>
      <c r="C28" s="49">
        <v>688</v>
      </c>
      <c r="D28" s="49">
        <v>1.24</v>
      </c>
      <c r="E28" s="18">
        <f t="shared" si="0"/>
        <v>316.41142000000002</v>
      </c>
      <c r="F28" s="19">
        <f t="shared" si="2"/>
        <v>619.20000000000005</v>
      </c>
      <c r="G28" s="20">
        <f t="shared" si="3"/>
        <v>-9.9999999999999929</v>
      </c>
      <c r="H28" s="18">
        <f t="shared" si="1"/>
        <v>284.77027800000002</v>
      </c>
    </row>
    <row r="29" spans="2:8" ht="16.5" customHeight="1" x14ac:dyDescent="0.45">
      <c r="B29" s="45" t="s">
        <v>71</v>
      </c>
      <c r="C29" s="49">
        <v>12093</v>
      </c>
      <c r="D29" s="49">
        <v>1.24</v>
      </c>
      <c r="E29" s="18">
        <f t="shared" si="0"/>
        <v>316.41142000000002</v>
      </c>
      <c r="F29" s="19">
        <f t="shared" si="2"/>
        <v>10883.7</v>
      </c>
      <c r="G29" s="20">
        <f t="shared" si="3"/>
        <v>-9.9999999999999929</v>
      </c>
      <c r="H29" s="18">
        <f t="shared" si="1"/>
        <v>284.77027800000002</v>
      </c>
    </row>
    <row r="30" spans="2:8" ht="16.5" customHeight="1" x14ac:dyDescent="0.45">
      <c r="B30" s="45" t="s">
        <v>95</v>
      </c>
      <c r="C30" s="49">
        <v>6217.5</v>
      </c>
      <c r="D30" s="49">
        <v>1.19</v>
      </c>
      <c r="E30" s="18">
        <f t="shared" si="0"/>
        <v>303.652895</v>
      </c>
      <c r="F30" s="19">
        <f t="shared" si="2"/>
        <v>5595.75</v>
      </c>
      <c r="G30" s="20">
        <f t="shared" si="3"/>
        <v>-10</v>
      </c>
      <c r="H30" s="18">
        <f t="shared" si="1"/>
        <v>273.28760549999998</v>
      </c>
    </row>
    <row r="31" spans="2:8" ht="16.5" customHeight="1" x14ac:dyDescent="0.45">
      <c r="B31" s="45" t="s">
        <v>73</v>
      </c>
      <c r="C31" s="49">
        <v>299.89999999999998</v>
      </c>
      <c r="D31" s="49">
        <v>1.17</v>
      </c>
      <c r="E31" s="18">
        <f t="shared" si="0"/>
        <v>298.549485</v>
      </c>
      <c r="F31" s="19">
        <f t="shared" si="2"/>
        <v>269.90999999999997</v>
      </c>
      <c r="G31" s="20">
        <f t="shared" si="3"/>
        <v>-10.000000000000004</v>
      </c>
      <c r="H31" s="18">
        <f t="shared" si="1"/>
        <v>268.69453649999997</v>
      </c>
    </row>
    <row r="32" spans="2:8" ht="16.5" customHeight="1" x14ac:dyDescent="0.45">
      <c r="B32" s="45" t="s">
        <v>72</v>
      </c>
      <c r="C32" s="49">
        <v>159.76</v>
      </c>
      <c r="D32" s="49">
        <v>1.1399999999999999</v>
      </c>
      <c r="E32" s="18">
        <f t="shared" si="0"/>
        <v>290.89436999999998</v>
      </c>
      <c r="F32" s="19">
        <f t="shared" si="2"/>
        <v>143.78399999999999</v>
      </c>
      <c r="G32" s="20">
        <f t="shared" si="3"/>
        <v>-10</v>
      </c>
      <c r="H32" s="18">
        <f t="shared" si="1"/>
        <v>261.80493300000001</v>
      </c>
    </row>
    <row r="33" spans="2:8" ht="16.5" customHeight="1" x14ac:dyDescent="0.45">
      <c r="B33" s="45" t="s">
        <v>14</v>
      </c>
      <c r="C33" s="49">
        <v>2056</v>
      </c>
      <c r="D33" s="49">
        <v>0.97</v>
      </c>
      <c r="E33" s="18">
        <f t="shared" si="0"/>
        <v>247.51538499999998</v>
      </c>
      <c r="F33" s="19">
        <f t="shared" si="2"/>
        <v>1850.4</v>
      </c>
      <c r="G33" s="20">
        <f t="shared" si="3"/>
        <v>-9.9999999999999947</v>
      </c>
      <c r="H33" s="18">
        <f t="shared" si="1"/>
        <v>222.7638465</v>
      </c>
    </row>
    <row r="34" spans="2:8" ht="16.5" customHeight="1" x14ac:dyDescent="0.45">
      <c r="B34" s="45" t="s">
        <v>16</v>
      </c>
      <c r="C34" s="49">
        <v>2844.5</v>
      </c>
      <c r="D34" s="49">
        <v>0.94</v>
      </c>
      <c r="E34" s="18">
        <f t="shared" si="0"/>
        <v>239.86026999999999</v>
      </c>
      <c r="F34" s="19">
        <f t="shared" si="2"/>
        <v>2560.0500000000002</v>
      </c>
      <c r="G34" s="20">
        <f t="shared" si="3"/>
        <v>-9.9999999999999929</v>
      </c>
      <c r="H34" s="18">
        <f t="shared" si="1"/>
        <v>215.87424300000001</v>
      </c>
    </row>
    <row r="35" spans="2:8" ht="16.5" customHeight="1" x14ac:dyDescent="0.45">
      <c r="B35" s="45" t="s">
        <v>81</v>
      </c>
      <c r="C35" s="49">
        <v>1450.2</v>
      </c>
      <c r="D35" s="49">
        <v>0.93</v>
      </c>
      <c r="E35" s="18">
        <f t="shared" si="0"/>
        <v>237.30856500000002</v>
      </c>
      <c r="F35" s="19">
        <f t="shared" si="2"/>
        <v>1305.18</v>
      </c>
      <c r="G35" s="20">
        <f t="shared" si="3"/>
        <v>-9.9999999999999982</v>
      </c>
      <c r="H35" s="18">
        <f t="shared" si="1"/>
        <v>213.57770850000003</v>
      </c>
    </row>
    <row r="36" spans="2:8" ht="16.5" customHeight="1" x14ac:dyDescent="0.45">
      <c r="B36" s="45" t="s">
        <v>102</v>
      </c>
      <c r="C36" s="49">
        <v>326.75</v>
      </c>
      <c r="D36" s="49">
        <v>0.93</v>
      </c>
      <c r="E36" s="18">
        <f t="shared" si="0"/>
        <v>237.30856500000002</v>
      </c>
      <c r="F36" s="19">
        <f t="shared" si="2"/>
        <v>294.07499999999999</v>
      </c>
      <c r="G36" s="20">
        <f t="shared" si="3"/>
        <v>-10.000000000000004</v>
      </c>
      <c r="H36" s="18">
        <f t="shared" si="1"/>
        <v>213.5777085</v>
      </c>
    </row>
    <row r="37" spans="2:8" ht="16.5" customHeight="1" x14ac:dyDescent="0.45">
      <c r="B37" s="45" t="s">
        <v>78</v>
      </c>
      <c r="C37" s="49">
        <v>1687</v>
      </c>
      <c r="D37" s="49">
        <v>0.93</v>
      </c>
      <c r="E37" s="18">
        <f t="shared" si="0"/>
        <v>237.30856500000002</v>
      </c>
      <c r="F37" s="19">
        <f t="shared" si="2"/>
        <v>1518.3</v>
      </c>
      <c r="G37" s="20">
        <f t="shared" si="3"/>
        <v>-10.000000000000004</v>
      </c>
      <c r="H37" s="18">
        <f t="shared" si="1"/>
        <v>213.5777085</v>
      </c>
    </row>
    <row r="38" spans="2:8" ht="16.5" customHeight="1" x14ac:dyDescent="0.45">
      <c r="B38" s="45" t="s">
        <v>66</v>
      </c>
      <c r="C38" s="49">
        <v>2341.1</v>
      </c>
      <c r="D38" s="49">
        <v>0.92</v>
      </c>
      <c r="E38" s="18">
        <f t="shared" si="0"/>
        <v>234.75686000000002</v>
      </c>
      <c r="F38" s="19">
        <f t="shared" si="2"/>
        <v>2106.9899999999998</v>
      </c>
      <c r="G38" s="20">
        <f t="shared" si="3"/>
        <v>-10.000000000000005</v>
      </c>
      <c r="H38" s="18">
        <f t="shared" si="1"/>
        <v>211.28117399999999</v>
      </c>
    </row>
    <row r="39" spans="2:8" ht="16.5" customHeight="1" x14ac:dyDescent="0.45">
      <c r="B39" s="45" t="s">
        <v>75</v>
      </c>
      <c r="C39" s="49">
        <v>692.85</v>
      </c>
      <c r="D39" s="49">
        <v>0.87</v>
      </c>
      <c r="E39" s="18">
        <f t="shared" ref="E39:E56" si="4">$E$58*D39/100</f>
        <v>221.998335</v>
      </c>
      <c r="F39" s="19">
        <f t="shared" si="2"/>
        <v>623.56500000000005</v>
      </c>
      <c r="G39" s="20">
        <f t="shared" ref="G39:G56" si="5">(F39-C39)/C39*100</f>
        <v>-9.9999999999999947</v>
      </c>
      <c r="H39" s="18">
        <f t="shared" ref="H39:H56" si="6">E39+((E39*G39)/100)</f>
        <v>199.79850150000001</v>
      </c>
    </row>
    <row r="40" spans="2:8" ht="16.5" customHeight="1" x14ac:dyDescent="0.45">
      <c r="B40" s="45" t="s">
        <v>91</v>
      </c>
      <c r="C40" s="49">
        <v>706.85</v>
      </c>
      <c r="D40" s="49">
        <v>0.86</v>
      </c>
      <c r="E40" s="18">
        <f t="shared" si="4"/>
        <v>219.44663</v>
      </c>
      <c r="F40" s="19">
        <f t="shared" si="2"/>
        <v>636.16500000000008</v>
      </c>
      <c r="G40" s="20">
        <f t="shared" si="5"/>
        <v>-9.9999999999999929</v>
      </c>
      <c r="H40" s="18">
        <f t="shared" si="6"/>
        <v>197.50196700000001</v>
      </c>
    </row>
    <row r="41" spans="2:8" ht="16.5" customHeight="1" x14ac:dyDescent="0.45">
      <c r="B41" s="45" t="s">
        <v>20</v>
      </c>
      <c r="C41" s="49">
        <v>1020.5</v>
      </c>
      <c r="D41" s="49">
        <v>0.84</v>
      </c>
      <c r="E41" s="18">
        <f t="shared" si="4"/>
        <v>214.34322</v>
      </c>
      <c r="F41" s="19">
        <f t="shared" si="2"/>
        <v>918.45</v>
      </c>
      <c r="G41" s="20">
        <f t="shared" si="5"/>
        <v>-9.9999999999999947</v>
      </c>
      <c r="H41" s="18">
        <f t="shared" si="6"/>
        <v>192.90889800000002</v>
      </c>
    </row>
    <row r="42" spans="2:8" ht="16.5" customHeight="1" x14ac:dyDescent="0.45">
      <c r="B42" s="45" t="s">
        <v>77</v>
      </c>
      <c r="C42" s="49">
        <v>244.21</v>
      </c>
      <c r="D42" s="49">
        <v>0.82</v>
      </c>
      <c r="E42" s="18">
        <f t="shared" si="4"/>
        <v>209.23981000000001</v>
      </c>
      <c r="F42" s="19">
        <f t="shared" si="2"/>
        <v>219.78900000000002</v>
      </c>
      <c r="G42" s="20">
        <f t="shared" si="5"/>
        <v>-9.9999999999999964</v>
      </c>
      <c r="H42" s="18">
        <f t="shared" si="6"/>
        <v>188.31582900000001</v>
      </c>
    </row>
    <row r="43" spans="2:8" ht="16.5" customHeight="1" x14ac:dyDescent="0.45">
      <c r="B43" s="45" t="s">
        <v>79</v>
      </c>
      <c r="C43" s="49">
        <v>8376</v>
      </c>
      <c r="D43" s="49">
        <v>0.8</v>
      </c>
      <c r="E43" s="18">
        <f t="shared" si="4"/>
        <v>204.13639999999998</v>
      </c>
      <c r="F43" s="19">
        <f t="shared" si="2"/>
        <v>7538.4000000000005</v>
      </c>
      <c r="G43" s="20">
        <f t="shared" si="5"/>
        <v>-9.9999999999999929</v>
      </c>
      <c r="H43" s="18">
        <f t="shared" si="6"/>
        <v>183.72275999999999</v>
      </c>
    </row>
    <row r="44" spans="2:8" ht="16.5" customHeight="1" x14ac:dyDescent="0.45">
      <c r="B44" s="45" t="s">
        <v>76</v>
      </c>
      <c r="C44" s="49">
        <v>391.95</v>
      </c>
      <c r="D44" s="49">
        <v>0.77</v>
      </c>
      <c r="E44" s="18">
        <f t="shared" si="4"/>
        <v>196.48128499999999</v>
      </c>
      <c r="F44" s="19">
        <f t="shared" si="2"/>
        <v>352.755</v>
      </c>
      <c r="G44" s="20">
        <f t="shared" si="5"/>
        <v>-10</v>
      </c>
      <c r="H44" s="18">
        <f t="shared" si="6"/>
        <v>176.83315649999997</v>
      </c>
    </row>
    <row r="45" spans="2:8" ht="16.5" customHeight="1" x14ac:dyDescent="0.45">
      <c r="B45" s="45" t="s">
        <v>29</v>
      </c>
      <c r="C45" s="49">
        <v>2465.3000000000002</v>
      </c>
      <c r="D45" s="49">
        <v>0.76</v>
      </c>
      <c r="E45" s="18">
        <f t="shared" si="4"/>
        <v>193.92957999999999</v>
      </c>
      <c r="F45" s="19">
        <f t="shared" si="2"/>
        <v>2218.7700000000004</v>
      </c>
      <c r="G45" s="20">
        <f t="shared" si="5"/>
        <v>-9.9999999999999893</v>
      </c>
      <c r="H45" s="18">
        <f t="shared" si="6"/>
        <v>174.53662200000002</v>
      </c>
    </row>
    <row r="46" spans="2:8" ht="16.5" customHeight="1" x14ac:dyDescent="0.45">
      <c r="B46" s="45" t="s">
        <v>83</v>
      </c>
      <c r="C46" s="49">
        <v>814.3</v>
      </c>
      <c r="D46" s="49">
        <v>0.75</v>
      </c>
      <c r="E46" s="18">
        <f t="shared" si="4"/>
        <v>191.37787499999999</v>
      </c>
      <c r="F46" s="19">
        <f t="shared" si="2"/>
        <v>732.87</v>
      </c>
      <c r="G46" s="20">
        <f t="shared" si="5"/>
        <v>-9.9999999999999947</v>
      </c>
      <c r="H46" s="18">
        <f t="shared" si="6"/>
        <v>172.24008750000002</v>
      </c>
    </row>
    <row r="47" spans="2:8" ht="16.5" customHeight="1" x14ac:dyDescent="0.45">
      <c r="B47" s="45" t="s">
        <v>85</v>
      </c>
      <c r="C47" s="49">
        <v>1505.9</v>
      </c>
      <c r="D47" s="49">
        <v>0.73</v>
      </c>
      <c r="E47" s="18">
        <f t="shared" si="4"/>
        <v>186.27446499999999</v>
      </c>
      <c r="F47" s="19">
        <f t="shared" si="2"/>
        <v>1355.3100000000002</v>
      </c>
      <c r="G47" s="20">
        <f t="shared" si="5"/>
        <v>-9.9999999999999929</v>
      </c>
      <c r="H47" s="18">
        <f t="shared" si="6"/>
        <v>167.6470185</v>
      </c>
    </row>
    <row r="48" spans="2:8" ht="16.5" customHeight="1" x14ac:dyDescent="0.45">
      <c r="B48" s="45" t="s">
        <v>87</v>
      </c>
      <c r="C48" s="49">
        <v>1838.3</v>
      </c>
      <c r="D48" s="49">
        <v>0.71</v>
      </c>
      <c r="E48" s="18">
        <f t="shared" si="4"/>
        <v>181.17105499999997</v>
      </c>
      <c r="F48" s="19">
        <f t="shared" si="2"/>
        <v>1654.47</v>
      </c>
      <c r="G48" s="20">
        <f t="shared" si="5"/>
        <v>-9.9999999999999964</v>
      </c>
      <c r="H48" s="18">
        <f t="shared" si="6"/>
        <v>163.05394949999999</v>
      </c>
    </row>
    <row r="49" spans="2:8" ht="16.5" customHeight="1" x14ac:dyDescent="0.45">
      <c r="B49" s="48" t="s">
        <v>82</v>
      </c>
      <c r="C49" s="49">
        <v>1283.3</v>
      </c>
      <c r="D49" s="49">
        <v>0.68</v>
      </c>
      <c r="E49" s="18">
        <f t="shared" si="4"/>
        <v>173.51594</v>
      </c>
      <c r="F49" s="19">
        <f t="shared" si="2"/>
        <v>1154.97</v>
      </c>
      <c r="G49" s="20">
        <f t="shared" si="5"/>
        <v>-9.9999999999999947</v>
      </c>
      <c r="H49" s="18">
        <f t="shared" si="6"/>
        <v>156.16434600000002</v>
      </c>
    </row>
    <row r="50" spans="2:8" ht="16.5" customHeight="1" x14ac:dyDescent="0.45">
      <c r="B50" s="45" t="s">
        <v>89</v>
      </c>
      <c r="C50" s="49">
        <v>5656.5</v>
      </c>
      <c r="D50" s="49">
        <v>0.67</v>
      </c>
      <c r="E50" s="18">
        <f t="shared" si="4"/>
        <v>170.964235</v>
      </c>
      <c r="F50" s="19">
        <f t="shared" si="2"/>
        <v>5090.8500000000004</v>
      </c>
      <c r="G50" s="20">
        <f t="shared" si="5"/>
        <v>-9.9999999999999929</v>
      </c>
      <c r="H50" s="18">
        <f t="shared" si="6"/>
        <v>153.86781150000002</v>
      </c>
    </row>
    <row r="51" spans="2:8" ht="16.5" customHeight="1" x14ac:dyDescent="0.45">
      <c r="B51" s="45" t="s">
        <v>84</v>
      </c>
      <c r="C51" s="49">
        <v>265.98</v>
      </c>
      <c r="D51" s="49">
        <v>0.66</v>
      </c>
      <c r="E51" s="18">
        <f t="shared" si="4"/>
        <v>168.41253</v>
      </c>
      <c r="F51" s="19">
        <f t="shared" si="2"/>
        <v>239.38200000000003</v>
      </c>
      <c r="G51" s="20">
        <f t="shared" si="5"/>
        <v>-9.9999999999999929</v>
      </c>
      <c r="H51" s="18">
        <f t="shared" si="6"/>
        <v>151.57127700000001</v>
      </c>
    </row>
    <row r="52" spans="2:8" ht="16.5" customHeight="1" x14ac:dyDescent="0.45">
      <c r="B52" s="45" t="s">
        <v>88</v>
      </c>
      <c r="C52" s="49">
        <v>7242</v>
      </c>
      <c r="D52" s="49">
        <v>0.63</v>
      </c>
      <c r="E52" s="18">
        <f t="shared" si="4"/>
        <v>160.75741500000001</v>
      </c>
      <c r="F52" s="19">
        <f t="shared" si="2"/>
        <v>6517.8</v>
      </c>
      <c r="G52" s="20">
        <f t="shared" si="5"/>
        <v>-9.9999999999999982</v>
      </c>
      <c r="H52" s="18">
        <f t="shared" si="6"/>
        <v>144.68167350000002</v>
      </c>
    </row>
    <row r="53" spans="2:8" ht="16.5" customHeight="1" x14ac:dyDescent="0.45">
      <c r="B53" s="45" t="s">
        <v>86</v>
      </c>
      <c r="C53" s="49">
        <v>1098.9000000000001</v>
      </c>
      <c r="D53" s="49">
        <v>0.62</v>
      </c>
      <c r="E53" s="18">
        <f t="shared" si="4"/>
        <v>158.20571000000001</v>
      </c>
      <c r="F53" s="19">
        <f t="shared" si="2"/>
        <v>989.0100000000001</v>
      </c>
      <c r="G53" s="20">
        <f t="shared" si="5"/>
        <v>-9.9999999999999982</v>
      </c>
      <c r="H53" s="18">
        <f t="shared" si="6"/>
        <v>142.38513900000001</v>
      </c>
    </row>
    <row r="54" spans="2:8" ht="16.5" customHeight="1" x14ac:dyDescent="0.45">
      <c r="B54" s="45" t="s">
        <v>80</v>
      </c>
      <c r="C54" s="49">
        <v>2619.4</v>
      </c>
      <c r="D54" s="49">
        <v>0.59</v>
      </c>
      <c r="E54" s="18">
        <f t="shared" si="4"/>
        <v>150.55059499999999</v>
      </c>
      <c r="F54" s="19">
        <f t="shared" si="2"/>
        <v>2357.46</v>
      </c>
      <c r="G54" s="20">
        <f t="shared" si="5"/>
        <v>-10.000000000000002</v>
      </c>
      <c r="H54" s="18">
        <f t="shared" si="6"/>
        <v>135.49553549999999</v>
      </c>
    </row>
    <row r="55" spans="2:8" ht="16.5" customHeight="1" x14ac:dyDescent="0.45">
      <c r="B55" s="45" t="s">
        <v>74</v>
      </c>
      <c r="C55" s="49">
        <v>872.1</v>
      </c>
      <c r="D55" s="49">
        <v>0.5</v>
      </c>
      <c r="E55" s="18">
        <f t="shared" si="4"/>
        <v>127.58525</v>
      </c>
      <c r="F55" s="19">
        <f t="shared" si="2"/>
        <v>784.89</v>
      </c>
      <c r="G55" s="20">
        <f t="shared" si="5"/>
        <v>-10.000000000000004</v>
      </c>
      <c r="H55" s="18">
        <f t="shared" si="6"/>
        <v>114.826725</v>
      </c>
    </row>
    <row r="56" spans="2:8" ht="16.5" customHeight="1" x14ac:dyDescent="0.45">
      <c r="B56" s="45" t="s">
        <v>90</v>
      </c>
      <c r="C56" s="49">
        <v>4237.1000000000004</v>
      </c>
      <c r="D56" s="49">
        <v>0.48</v>
      </c>
      <c r="E56" s="18">
        <f t="shared" si="4"/>
        <v>122.48183999999999</v>
      </c>
      <c r="F56" s="19">
        <f t="shared" si="2"/>
        <v>3813.3900000000003</v>
      </c>
      <c r="G56" s="20">
        <f t="shared" si="5"/>
        <v>-10</v>
      </c>
      <c r="H56" s="18">
        <f t="shared" si="6"/>
        <v>110.233656</v>
      </c>
    </row>
    <row r="57" spans="2:8" ht="16.5" customHeight="1" x14ac:dyDescent="0.45">
      <c r="B57" s="47"/>
      <c r="C57" s="46"/>
      <c r="D57" s="46"/>
      <c r="E57" s="18"/>
      <c r="F57" s="19"/>
      <c r="G57" s="20"/>
      <c r="H57" s="18"/>
    </row>
    <row r="58" spans="2:8" ht="21" x14ac:dyDescent="0.65">
      <c r="B58" s="14"/>
      <c r="C58" s="14"/>
      <c r="D58" s="30">
        <f>SUM(D7:D57)</f>
        <v>100.03000000000002</v>
      </c>
      <c r="E58" s="15">
        <v>25517.05</v>
      </c>
      <c r="F58" s="16"/>
      <c r="G58" s="17"/>
      <c r="H58" s="15">
        <f>SUM(H7:H57)</f>
        <v>22972.234603500005</v>
      </c>
    </row>
    <row r="59" spans="2:8" ht="19.5" customHeight="1" x14ac:dyDescent="0.65">
      <c r="B59" s="10"/>
      <c r="C59" s="10"/>
      <c r="D59" s="10"/>
      <c r="E59" s="11" t="s">
        <v>4</v>
      </c>
      <c r="F59" s="12"/>
      <c r="G59" s="13"/>
      <c r="H59" s="11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topLeftCell="A7" zoomScale="53" zoomScaleNormal="100" workbookViewId="0">
      <selection activeCell="E58" sqref="E58"/>
    </sheetView>
  </sheetViews>
  <sheetFormatPr defaultRowHeight="14.25" x14ac:dyDescent="0.45"/>
  <cols>
    <col min="2" max="2" width="36.86328125" bestFit="1" customWidth="1"/>
    <col min="3" max="3" width="8" customWidth="1"/>
    <col min="4" max="4" width="13.6640625" customWidth="1"/>
    <col min="5" max="5" width="15.53125" bestFit="1" customWidth="1"/>
    <col min="6" max="6" width="12.1328125" customWidth="1"/>
    <col min="7" max="7" width="8.1328125" bestFit="1" customWidth="1"/>
    <col min="8" max="8" width="18" customWidth="1"/>
  </cols>
  <sheetData>
    <row r="2" spans="2:8" x14ac:dyDescent="0.45">
      <c r="B2" s="1"/>
      <c r="C2" s="2"/>
      <c r="D2" s="2"/>
      <c r="E2" s="2"/>
      <c r="F2" s="2"/>
      <c r="G2" s="2"/>
      <c r="H2" s="3"/>
    </row>
    <row r="3" spans="2:8" x14ac:dyDescent="0.45">
      <c r="B3" s="4"/>
      <c r="C3" s="5"/>
      <c r="D3" s="5"/>
      <c r="E3" s="5"/>
      <c r="F3" s="5"/>
      <c r="G3" s="5"/>
      <c r="H3" s="6"/>
    </row>
    <row r="4" spans="2:8" x14ac:dyDescent="0.45">
      <c r="B4" s="4"/>
      <c r="C4" s="5"/>
      <c r="D4" s="5"/>
      <c r="E4" s="5"/>
      <c r="F4" s="5"/>
      <c r="G4" s="5"/>
      <c r="H4" s="6"/>
    </row>
    <row r="5" spans="2:8" x14ac:dyDescent="0.45">
      <c r="B5" s="7"/>
      <c r="C5" s="8"/>
      <c r="D5" s="8"/>
      <c r="E5" s="8"/>
      <c r="F5" s="8"/>
      <c r="G5" s="8"/>
      <c r="H5" s="9"/>
    </row>
    <row r="6" spans="2:8" s="51" customFormat="1" ht="36" x14ac:dyDescent="0.45">
      <c r="B6" s="36" t="s">
        <v>0</v>
      </c>
      <c r="C6" s="36" t="s">
        <v>6</v>
      </c>
      <c r="D6" s="36" t="s">
        <v>1</v>
      </c>
      <c r="E6" s="37" t="s">
        <v>2</v>
      </c>
      <c r="F6" s="38" t="s">
        <v>3</v>
      </c>
      <c r="G6" s="37" t="s">
        <v>7</v>
      </c>
      <c r="H6" s="37" t="s">
        <v>2</v>
      </c>
    </row>
    <row r="7" spans="2:8" x14ac:dyDescent="0.45">
      <c r="B7" s="45" t="s">
        <v>51</v>
      </c>
      <c r="C7" s="49">
        <v>2001.5</v>
      </c>
      <c r="D7" s="49">
        <v>13.19</v>
      </c>
      <c r="E7" s="18">
        <f t="shared" ref="E7:E38" si="0">$E$58*D7/100</f>
        <v>3365.698895</v>
      </c>
      <c r="F7" s="19">
        <f t="shared" ref="F7:F38" si="1">C7*1.1</f>
        <v>2201.65</v>
      </c>
      <c r="G7" s="20">
        <f t="shared" ref="G7:G38" si="2">(F7-C7)/C7*100</f>
        <v>10.000000000000005</v>
      </c>
      <c r="H7" s="18">
        <f t="shared" ref="H7:H38" si="3">E7+((E7*G7)/100)</f>
        <v>3702.2687845</v>
      </c>
    </row>
    <row r="8" spans="2:8" x14ac:dyDescent="0.45">
      <c r="B8" s="45" t="s">
        <v>53</v>
      </c>
      <c r="C8" s="49">
        <v>1445.8</v>
      </c>
      <c r="D8" s="49">
        <v>8.91</v>
      </c>
      <c r="E8" s="18">
        <f t="shared" si="0"/>
        <v>2273.5691550000001</v>
      </c>
      <c r="F8" s="19">
        <f t="shared" si="1"/>
        <v>1590.38</v>
      </c>
      <c r="G8" s="20">
        <f t="shared" si="2"/>
        <v>10.000000000000012</v>
      </c>
      <c r="H8" s="18">
        <f t="shared" si="3"/>
        <v>2500.9260705000006</v>
      </c>
    </row>
    <row r="9" spans="2:8" x14ac:dyDescent="0.45">
      <c r="B9" s="45" t="s">
        <v>52</v>
      </c>
      <c r="C9" s="49">
        <v>1500.6</v>
      </c>
      <c r="D9" s="49">
        <v>8.7899999999999991</v>
      </c>
      <c r="E9" s="18">
        <f t="shared" si="0"/>
        <v>2242.9486949999996</v>
      </c>
      <c r="F9" s="19">
        <f t="shared" si="1"/>
        <v>1650.66</v>
      </c>
      <c r="G9" s="20">
        <f t="shared" si="2"/>
        <v>10.000000000000012</v>
      </c>
      <c r="H9" s="18">
        <f t="shared" si="3"/>
        <v>2467.2435644999996</v>
      </c>
    </row>
    <row r="10" spans="2:8" x14ac:dyDescent="0.45">
      <c r="B10" s="45" t="s">
        <v>54</v>
      </c>
      <c r="C10" s="49">
        <v>1601.8</v>
      </c>
      <c r="D10" s="49">
        <v>4.99</v>
      </c>
      <c r="E10" s="18">
        <f t="shared" si="0"/>
        <v>1273.3007950000001</v>
      </c>
      <c r="F10" s="19">
        <f t="shared" si="1"/>
        <v>1761.98</v>
      </c>
      <c r="G10" s="20">
        <f t="shared" si="2"/>
        <v>10.000000000000005</v>
      </c>
      <c r="H10" s="18">
        <f t="shared" si="3"/>
        <v>1400.6308745000001</v>
      </c>
    </row>
    <row r="11" spans="2:8" x14ac:dyDescent="0.45">
      <c r="B11" s="45" t="s">
        <v>60</v>
      </c>
      <c r="C11" s="49">
        <v>2009.6</v>
      </c>
      <c r="D11" s="49">
        <v>4.74</v>
      </c>
      <c r="E11" s="18">
        <f t="shared" si="0"/>
        <v>1209.5081700000001</v>
      </c>
      <c r="F11" s="19">
        <f t="shared" si="1"/>
        <v>2210.56</v>
      </c>
      <c r="G11" s="20">
        <f t="shared" si="2"/>
        <v>10.000000000000002</v>
      </c>
      <c r="H11" s="18">
        <f t="shared" si="3"/>
        <v>1330.458987</v>
      </c>
    </row>
    <row r="12" spans="2:8" x14ac:dyDescent="0.45">
      <c r="B12" s="45" t="s">
        <v>55</v>
      </c>
      <c r="C12" s="49">
        <v>3669.8</v>
      </c>
      <c r="D12" s="49">
        <v>3.73</v>
      </c>
      <c r="E12" s="18">
        <f t="shared" si="0"/>
        <v>951.78596500000003</v>
      </c>
      <c r="F12" s="19">
        <f t="shared" si="1"/>
        <v>4036.7800000000007</v>
      </c>
      <c r="G12" s="20">
        <f t="shared" si="2"/>
        <v>10.000000000000012</v>
      </c>
      <c r="H12" s="18">
        <f t="shared" si="3"/>
        <v>1046.9645615000002</v>
      </c>
    </row>
    <row r="13" spans="2:8" x14ac:dyDescent="0.45">
      <c r="B13" s="45" t="s">
        <v>56</v>
      </c>
      <c r="C13" s="49">
        <v>416.45</v>
      </c>
      <c r="D13" s="49">
        <v>3.35</v>
      </c>
      <c r="E13" s="18">
        <f t="shared" si="0"/>
        <v>854.82117499999993</v>
      </c>
      <c r="F13" s="19">
        <f t="shared" si="1"/>
        <v>458.09500000000003</v>
      </c>
      <c r="G13" s="20">
        <f t="shared" si="2"/>
        <v>10.000000000000009</v>
      </c>
      <c r="H13" s="18">
        <f t="shared" si="3"/>
        <v>940.3032925</v>
      </c>
    </row>
    <row r="14" spans="2:8" x14ac:dyDescent="0.45">
      <c r="B14" s="45" t="s">
        <v>57</v>
      </c>
      <c r="C14" s="49">
        <v>3462</v>
      </c>
      <c r="D14" s="49">
        <v>3.06</v>
      </c>
      <c r="E14" s="18">
        <f t="shared" si="0"/>
        <v>780.82173</v>
      </c>
      <c r="F14" s="19">
        <f t="shared" si="1"/>
        <v>3808.2000000000003</v>
      </c>
      <c r="G14" s="20">
        <f t="shared" si="2"/>
        <v>10.000000000000007</v>
      </c>
      <c r="H14" s="18">
        <f t="shared" si="3"/>
        <v>858.90390300000001</v>
      </c>
    </row>
    <row r="15" spans="2:8" x14ac:dyDescent="0.45">
      <c r="B15" s="45" t="s">
        <v>58</v>
      </c>
      <c r="C15" s="49">
        <v>1199.2</v>
      </c>
      <c r="D15" s="49">
        <v>2.97</v>
      </c>
      <c r="E15" s="18">
        <f t="shared" si="0"/>
        <v>757.85638500000005</v>
      </c>
      <c r="F15" s="19">
        <f t="shared" si="1"/>
        <v>1319.1200000000001</v>
      </c>
      <c r="G15" s="20">
        <f t="shared" si="2"/>
        <v>10.000000000000005</v>
      </c>
      <c r="H15" s="18">
        <f t="shared" si="3"/>
        <v>833.64202350000005</v>
      </c>
    </row>
    <row r="16" spans="2:8" x14ac:dyDescent="0.45">
      <c r="B16" s="45" t="s">
        <v>59</v>
      </c>
      <c r="C16" s="49">
        <v>2163.5</v>
      </c>
      <c r="D16" s="49">
        <v>2.75</v>
      </c>
      <c r="E16" s="18">
        <f t="shared" si="0"/>
        <v>701.71887500000003</v>
      </c>
      <c r="F16" s="19">
        <f t="shared" si="1"/>
        <v>2379.8500000000004</v>
      </c>
      <c r="G16" s="20">
        <f t="shared" si="2"/>
        <v>10.000000000000018</v>
      </c>
      <c r="H16" s="18">
        <f t="shared" si="3"/>
        <v>771.89076250000016</v>
      </c>
    </row>
    <row r="17" spans="2:8" x14ac:dyDescent="0.45">
      <c r="B17" s="45" t="s">
        <v>61</v>
      </c>
      <c r="C17" s="49">
        <v>820.35</v>
      </c>
      <c r="D17" s="49">
        <v>2.73</v>
      </c>
      <c r="E17" s="18">
        <f t="shared" si="0"/>
        <v>696.61546499999997</v>
      </c>
      <c r="F17" s="19">
        <f t="shared" si="1"/>
        <v>902.3850000000001</v>
      </c>
      <c r="G17" s="20">
        <f t="shared" si="2"/>
        <v>10.000000000000011</v>
      </c>
      <c r="H17" s="18">
        <f t="shared" si="3"/>
        <v>766.27701150000007</v>
      </c>
    </row>
    <row r="18" spans="2:8" x14ac:dyDescent="0.45">
      <c r="B18" s="45" t="s">
        <v>65</v>
      </c>
      <c r="C18" s="49">
        <v>3183.2</v>
      </c>
      <c r="D18" s="49">
        <v>2.4300000000000002</v>
      </c>
      <c r="E18" s="18">
        <f t="shared" si="0"/>
        <v>620.06431499999997</v>
      </c>
      <c r="F18" s="19">
        <f t="shared" si="1"/>
        <v>3501.52</v>
      </c>
      <c r="G18" s="20">
        <f t="shared" si="2"/>
        <v>10.000000000000005</v>
      </c>
      <c r="H18" s="18">
        <f t="shared" si="3"/>
        <v>682.07074650000004</v>
      </c>
    </row>
    <row r="19" spans="2:8" x14ac:dyDescent="0.45">
      <c r="B19" s="45" t="s">
        <v>63</v>
      </c>
      <c r="C19" s="49">
        <v>936.5</v>
      </c>
      <c r="D19" s="49">
        <v>2.15</v>
      </c>
      <c r="E19" s="18">
        <f t="shared" si="0"/>
        <v>548.6165749999999</v>
      </c>
      <c r="F19" s="19">
        <f t="shared" si="1"/>
        <v>1030.1500000000001</v>
      </c>
      <c r="G19" s="20">
        <f t="shared" si="2"/>
        <v>10.000000000000011</v>
      </c>
      <c r="H19" s="18">
        <f t="shared" si="3"/>
        <v>603.47823249999999</v>
      </c>
    </row>
    <row r="20" spans="2:8" x14ac:dyDescent="0.45">
      <c r="B20" s="45" t="s">
        <v>62</v>
      </c>
      <c r="C20" s="49">
        <v>2294.6</v>
      </c>
      <c r="D20" s="49">
        <v>1.76</v>
      </c>
      <c r="E20" s="18">
        <f t="shared" si="0"/>
        <v>449.10007999999999</v>
      </c>
      <c r="F20" s="19">
        <f t="shared" si="1"/>
        <v>2524.06</v>
      </c>
      <c r="G20" s="20">
        <f t="shared" si="2"/>
        <v>10.000000000000002</v>
      </c>
      <c r="H20" s="18">
        <f t="shared" si="3"/>
        <v>494.010088</v>
      </c>
    </row>
    <row r="21" spans="2:8" x14ac:dyDescent="0.45">
      <c r="B21" s="45" t="s">
        <v>101</v>
      </c>
      <c r="C21" s="49">
        <v>264.14999999999998</v>
      </c>
      <c r="D21" s="49">
        <v>1.59</v>
      </c>
      <c r="E21" s="18">
        <f t="shared" si="0"/>
        <v>405.72109499999999</v>
      </c>
      <c r="F21" s="19">
        <f t="shared" si="1"/>
        <v>290.565</v>
      </c>
      <c r="G21" s="20">
        <f t="shared" si="2"/>
        <v>10.000000000000009</v>
      </c>
      <c r="H21" s="18">
        <f t="shared" si="3"/>
        <v>446.2932045</v>
      </c>
    </row>
    <row r="22" spans="2:8" x14ac:dyDescent="0.45">
      <c r="B22" s="45" t="s">
        <v>64</v>
      </c>
      <c r="C22" s="49">
        <v>1728.6</v>
      </c>
      <c r="D22" s="49">
        <v>1.58</v>
      </c>
      <c r="E22" s="18">
        <f t="shared" si="0"/>
        <v>403.16938999999996</v>
      </c>
      <c r="F22" s="19">
        <f t="shared" si="1"/>
        <v>1901.46</v>
      </c>
      <c r="G22" s="20">
        <f t="shared" si="2"/>
        <v>10.000000000000007</v>
      </c>
      <c r="H22" s="18">
        <f t="shared" si="3"/>
        <v>443.48632900000001</v>
      </c>
    </row>
    <row r="23" spans="2:8" x14ac:dyDescent="0.45">
      <c r="B23" s="45" t="s">
        <v>70</v>
      </c>
      <c r="C23" s="49">
        <v>1675.7</v>
      </c>
      <c r="D23" s="49">
        <v>1.56</v>
      </c>
      <c r="E23" s="18">
        <f t="shared" si="0"/>
        <v>398.06597999999997</v>
      </c>
      <c r="F23" s="19">
        <f t="shared" si="1"/>
        <v>1843.2700000000002</v>
      </c>
      <c r="G23" s="20">
        <f t="shared" si="2"/>
        <v>10.000000000000009</v>
      </c>
      <c r="H23" s="18">
        <f t="shared" si="3"/>
        <v>437.87257799999998</v>
      </c>
    </row>
    <row r="24" spans="2:8" x14ac:dyDescent="0.45">
      <c r="B24" s="45" t="s">
        <v>69</v>
      </c>
      <c r="C24" s="49">
        <v>12400</v>
      </c>
      <c r="D24" s="49">
        <v>1.41</v>
      </c>
      <c r="E24" s="18">
        <f t="shared" si="0"/>
        <v>359.79040499999996</v>
      </c>
      <c r="F24" s="19">
        <f t="shared" si="1"/>
        <v>13640.000000000002</v>
      </c>
      <c r="G24" s="20">
        <f t="shared" si="2"/>
        <v>10.000000000000014</v>
      </c>
      <c r="H24" s="18">
        <f t="shared" si="3"/>
        <v>395.76944550000002</v>
      </c>
    </row>
    <row r="25" spans="2:8" x14ac:dyDescent="0.45">
      <c r="B25" s="45" t="s">
        <v>67</v>
      </c>
      <c r="C25" s="49">
        <v>334.9</v>
      </c>
      <c r="D25" s="49">
        <v>1.37</v>
      </c>
      <c r="E25" s="18">
        <f t="shared" si="0"/>
        <v>349.58358500000003</v>
      </c>
      <c r="F25" s="19">
        <f t="shared" si="1"/>
        <v>368.39</v>
      </c>
      <c r="G25" s="20">
        <f t="shared" si="2"/>
        <v>10.000000000000004</v>
      </c>
      <c r="H25" s="18">
        <f t="shared" si="3"/>
        <v>384.54194350000006</v>
      </c>
    </row>
    <row r="26" spans="2:8" x14ac:dyDescent="0.45">
      <c r="B26" s="45" t="s">
        <v>17</v>
      </c>
      <c r="C26" s="49">
        <v>3690.2</v>
      </c>
      <c r="D26" s="49">
        <v>1.32</v>
      </c>
      <c r="E26" s="18">
        <f t="shared" si="0"/>
        <v>336.82506000000001</v>
      </c>
      <c r="F26" s="19">
        <f t="shared" si="1"/>
        <v>4059.2200000000003</v>
      </c>
      <c r="G26" s="20">
        <f t="shared" si="2"/>
        <v>10.000000000000012</v>
      </c>
      <c r="H26" s="18">
        <f t="shared" si="3"/>
        <v>370.50756600000005</v>
      </c>
    </row>
    <row r="27" spans="2:8" x14ac:dyDescent="0.45">
      <c r="B27" s="45" t="s">
        <v>94</v>
      </c>
      <c r="C27" s="49">
        <v>421.5</v>
      </c>
      <c r="D27" s="49">
        <v>1.31</v>
      </c>
      <c r="E27" s="18">
        <f t="shared" si="0"/>
        <v>334.27335500000004</v>
      </c>
      <c r="F27" s="19">
        <f t="shared" si="1"/>
        <v>463.65000000000003</v>
      </c>
      <c r="G27" s="20">
        <f t="shared" si="2"/>
        <v>10.000000000000007</v>
      </c>
      <c r="H27" s="18">
        <f t="shared" si="3"/>
        <v>367.70069050000006</v>
      </c>
    </row>
    <row r="28" spans="2:8" x14ac:dyDescent="0.45">
      <c r="B28" s="45" t="s">
        <v>68</v>
      </c>
      <c r="C28" s="49">
        <v>688</v>
      </c>
      <c r="D28" s="49">
        <v>1.24</v>
      </c>
      <c r="E28" s="18">
        <f t="shared" si="0"/>
        <v>316.41142000000002</v>
      </c>
      <c r="F28" s="19">
        <f t="shared" si="1"/>
        <v>756.80000000000007</v>
      </c>
      <c r="G28" s="20">
        <f t="shared" si="2"/>
        <v>10.000000000000011</v>
      </c>
      <c r="H28" s="18">
        <f t="shared" si="3"/>
        <v>348.05256200000008</v>
      </c>
    </row>
    <row r="29" spans="2:8" x14ac:dyDescent="0.45">
      <c r="B29" s="45" t="s">
        <v>71</v>
      </c>
      <c r="C29" s="49">
        <v>12093</v>
      </c>
      <c r="D29" s="49">
        <v>1.24</v>
      </c>
      <c r="E29" s="18">
        <f t="shared" si="0"/>
        <v>316.41142000000002</v>
      </c>
      <c r="F29" s="19">
        <f t="shared" si="1"/>
        <v>13302.300000000001</v>
      </c>
      <c r="G29" s="20">
        <f t="shared" si="2"/>
        <v>10.000000000000009</v>
      </c>
      <c r="H29" s="18">
        <f t="shared" si="3"/>
        <v>348.05256200000008</v>
      </c>
    </row>
    <row r="30" spans="2:8" x14ac:dyDescent="0.45">
      <c r="B30" s="45" t="s">
        <v>95</v>
      </c>
      <c r="C30" s="49">
        <v>6217.5</v>
      </c>
      <c r="D30" s="49">
        <v>1.19</v>
      </c>
      <c r="E30" s="18">
        <f t="shared" si="0"/>
        <v>303.652895</v>
      </c>
      <c r="F30" s="19">
        <f t="shared" si="1"/>
        <v>6839.2500000000009</v>
      </c>
      <c r="G30" s="20">
        <f t="shared" si="2"/>
        <v>10.000000000000014</v>
      </c>
      <c r="H30" s="18">
        <f t="shared" si="3"/>
        <v>334.01818450000007</v>
      </c>
    </row>
    <row r="31" spans="2:8" x14ac:dyDescent="0.45">
      <c r="B31" s="45" t="s">
        <v>73</v>
      </c>
      <c r="C31" s="49">
        <v>299.89999999999998</v>
      </c>
      <c r="D31" s="49">
        <v>1.17</v>
      </c>
      <c r="E31" s="18">
        <f t="shared" si="0"/>
        <v>298.549485</v>
      </c>
      <c r="F31" s="19">
        <f t="shared" si="1"/>
        <v>329.89</v>
      </c>
      <c r="G31" s="20">
        <f t="shared" si="2"/>
        <v>10.000000000000004</v>
      </c>
      <c r="H31" s="18">
        <f t="shared" si="3"/>
        <v>328.40443350000004</v>
      </c>
    </row>
    <row r="32" spans="2:8" x14ac:dyDescent="0.45">
      <c r="B32" s="45" t="s">
        <v>72</v>
      </c>
      <c r="C32" s="49">
        <v>159.76</v>
      </c>
      <c r="D32" s="49">
        <v>1.1399999999999999</v>
      </c>
      <c r="E32" s="18">
        <f t="shared" si="0"/>
        <v>290.89436999999998</v>
      </c>
      <c r="F32" s="19">
        <f t="shared" si="1"/>
        <v>175.73599999999999</v>
      </c>
      <c r="G32" s="20">
        <f t="shared" si="2"/>
        <v>10</v>
      </c>
      <c r="H32" s="18">
        <f t="shared" si="3"/>
        <v>319.98380699999996</v>
      </c>
    </row>
    <row r="33" spans="2:8" x14ac:dyDescent="0.45">
      <c r="B33" s="45" t="s">
        <v>14</v>
      </c>
      <c r="C33" s="49">
        <v>2056</v>
      </c>
      <c r="D33" s="49">
        <v>0.97</v>
      </c>
      <c r="E33" s="18">
        <f t="shared" si="0"/>
        <v>247.51538499999998</v>
      </c>
      <c r="F33" s="19">
        <f t="shared" si="1"/>
        <v>2261.6000000000004</v>
      </c>
      <c r="G33" s="20">
        <f t="shared" si="2"/>
        <v>10.000000000000018</v>
      </c>
      <c r="H33" s="18">
        <f t="shared" si="3"/>
        <v>272.26692350000002</v>
      </c>
    </row>
    <row r="34" spans="2:8" x14ac:dyDescent="0.45">
      <c r="B34" s="45" t="s">
        <v>16</v>
      </c>
      <c r="C34" s="49">
        <v>2844.5</v>
      </c>
      <c r="D34" s="49">
        <v>0.94</v>
      </c>
      <c r="E34" s="18">
        <f t="shared" si="0"/>
        <v>239.86026999999999</v>
      </c>
      <c r="F34" s="19">
        <f t="shared" si="1"/>
        <v>3128.9500000000003</v>
      </c>
      <c r="G34" s="20">
        <f t="shared" si="2"/>
        <v>10.000000000000011</v>
      </c>
      <c r="H34" s="18">
        <f t="shared" si="3"/>
        <v>263.84629699999999</v>
      </c>
    </row>
    <row r="35" spans="2:8" x14ac:dyDescent="0.45">
      <c r="B35" s="45" t="s">
        <v>81</v>
      </c>
      <c r="C35" s="49">
        <v>1450.2</v>
      </c>
      <c r="D35" s="49">
        <v>0.93</v>
      </c>
      <c r="E35" s="18">
        <f t="shared" si="0"/>
        <v>237.30856500000002</v>
      </c>
      <c r="F35" s="19">
        <f t="shared" si="1"/>
        <v>1595.2200000000003</v>
      </c>
      <c r="G35" s="20">
        <f t="shared" si="2"/>
        <v>10.000000000000014</v>
      </c>
      <c r="H35" s="18">
        <f t="shared" si="3"/>
        <v>261.03942150000006</v>
      </c>
    </row>
    <row r="36" spans="2:8" x14ac:dyDescent="0.45">
      <c r="B36" s="45" t="s">
        <v>102</v>
      </c>
      <c r="C36" s="49">
        <v>326.75</v>
      </c>
      <c r="D36" s="49">
        <v>0.93</v>
      </c>
      <c r="E36" s="18">
        <f t="shared" si="0"/>
        <v>237.30856500000002</v>
      </c>
      <c r="F36" s="19">
        <f t="shared" si="1"/>
        <v>359.42500000000001</v>
      </c>
      <c r="G36" s="20">
        <f t="shared" si="2"/>
        <v>10.000000000000004</v>
      </c>
      <c r="H36" s="18">
        <f t="shared" si="3"/>
        <v>261.0394215</v>
      </c>
    </row>
    <row r="37" spans="2:8" x14ac:dyDescent="0.45">
      <c r="B37" s="45" t="s">
        <v>78</v>
      </c>
      <c r="C37" s="49">
        <v>1687</v>
      </c>
      <c r="D37" s="49">
        <v>0.93</v>
      </c>
      <c r="E37" s="18">
        <f t="shared" si="0"/>
        <v>237.30856500000002</v>
      </c>
      <c r="F37" s="19">
        <f t="shared" si="1"/>
        <v>1855.7</v>
      </c>
      <c r="G37" s="20">
        <f t="shared" si="2"/>
        <v>10.000000000000004</v>
      </c>
      <c r="H37" s="18">
        <f t="shared" si="3"/>
        <v>261.0394215</v>
      </c>
    </row>
    <row r="38" spans="2:8" x14ac:dyDescent="0.45">
      <c r="B38" s="45" t="s">
        <v>66</v>
      </c>
      <c r="C38" s="49">
        <v>2341.1</v>
      </c>
      <c r="D38" s="49">
        <v>0.92</v>
      </c>
      <c r="E38" s="18">
        <f t="shared" si="0"/>
        <v>234.75686000000002</v>
      </c>
      <c r="F38" s="19">
        <f t="shared" si="1"/>
        <v>2575.21</v>
      </c>
      <c r="G38" s="20">
        <f t="shared" si="2"/>
        <v>10.000000000000005</v>
      </c>
      <c r="H38" s="18">
        <f t="shared" si="3"/>
        <v>258.23254600000001</v>
      </c>
    </row>
    <row r="39" spans="2:8" x14ac:dyDescent="0.45">
      <c r="B39" s="45" t="s">
        <v>75</v>
      </c>
      <c r="C39" s="49">
        <v>692.85</v>
      </c>
      <c r="D39" s="49">
        <v>0.87</v>
      </c>
      <c r="E39" s="18">
        <f t="shared" ref="E39:E56" si="4">$E$58*D39/100</f>
        <v>221.998335</v>
      </c>
      <c r="F39" s="19">
        <f t="shared" ref="F39:F56" si="5">C39*1.1</f>
        <v>762.1350000000001</v>
      </c>
      <c r="G39" s="20">
        <f t="shared" ref="G39:G56" si="6">(F39-C39)/C39*100</f>
        <v>10.000000000000012</v>
      </c>
      <c r="H39" s="18">
        <f t="shared" ref="H39:H56" si="7">E39+((E39*G39)/100)</f>
        <v>244.19816850000001</v>
      </c>
    </row>
    <row r="40" spans="2:8" x14ac:dyDescent="0.45">
      <c r="B40" s="45" t="s">
        <v>91</v>
      </c>
      <c r="C40" s="49">
        <v>706.85</v>
      </c>
      <c r="D40" s="49">
        <v>0.86</v>
      </c>
      <c r="E40" s="18">
        <f t="shared" si="4"/>
        <v>219.44663</v>
      </c>
      <c r="F40" s="19">
        <f t="shared" si="5"/>
        <v>777.53500000000008</v>
      </c>
      <c r="G40" s="20">
        <f t="shared" si="6"/>
        <v>10.000000000000007</v>
      </c>
      <c r="H40" s="18">
        <f t="shared" si="7"/>
        <v>241.39129300000002</v>
      </c>
    </row>
    <row r="41" spans="2:8" x14ac:dyDescent="0.45">
      <c r="B41" s="45" t="s">
        <v>20</v>
      </c>
      <c r="C41" s="49">
        <v>1020.5</v>
      </c>
      <c r="D41" s="49">
        <v>0.84</v>
      </c>
      <c r="E41" s="18">
        <f t="shared" si="4"/>
        <v>214.34322</v>
      </c>
      <c r="F41" s="19">
        <f t="shared" si="5"/>
        <v>1122.5500000000002</v>
      </c>
      <c r="G41" s="20">
        <f t="shared" si="6"/>
        <v>10.000000000000018</v>
      </c>
      <c r="H41" s="18">
        <f t="shared" si="7"/>
        <v>235.77754200000004</v>
      </c>
    </row>
    <row r="42" spans="2:8" x14ac:dyDescent="0.45">
      <c r="B42" s="45" t="s">
        <v>77</v>
      </c>
      <c r="C42" s="49">
        <v>244.21</v>
      </c>
      <c r="D42" s="49">
        <v>0.82</v>
      </c>
      <c r="E42" s="18">
        <f t="shared" si="4"/>
        <v>209.23981000000001</v>
      </c>
      <c r="F42" s="19">
        <f t="shared" si="5"/>
        <v>268.63100000000003</v>
      </c>
      <c r="G42" s="20">
        <f t="shared" si="6"/>
        <v>10.000000000000007</v>
      </c>
      <c r="H42" s="18">
        <f t="shared" si="7"/>
        <v>230.16379100000003</v>
      </c>
    </row>
    <row r="43" spans="2:8" x14ac:dyDescent="0.45">
      <c r="B43" s="45" t="s">
        <v>79</v>
      </c>
      <c r="C43" s="49">
        <v>8376</v>
      </c>
      <c r="D43" s="49">
        <v>0.8</v>
      </c>
      <c r="E43" s="18">
        <f t="shared" si="4"/>
        <v>204.13639999999998</v>
      </c>
      <c r="F43" s="19">
        <f t="shared" si="5"/>
        <v>9213.6</v>
      </c>
      <c r="G43" s="20">
        <f t="shared" si="6"/>
        <v>10.000000000000005</v>
      </c>
      <c r="H43" s="18">
        <f t="shared" si="7"/>
        <v>224.55004</v>
      </c>
    </row>
    <row r="44" spans="2:8" x14ac:dyDescent="0.45">
      <c r="B44" s="45" t="s">
        <v>76</v>
      </c>
      <c r="C44" s="49">
        <v>391.95</v>
      </c>
      <c r="D44" s="49">
        <v>0.77</v>
      </c>
      <c r="E44" s="18">
        <f t="shared" si="4"/>
        <v>196.48128499999999</v>
      </c>
      <c r="F44" s="19">
        <f t="shared" si="5"/>
        <v>431.14500000000004</v>
      </c>
      <c r="G44" s="20">
        <f t="shared" si="6"/>
        <v>10.000000000000012</v>
      </c>
      <c r="H44" s="18">
        <f t="shared" si="7"/>
        <v>216.1294135</v>
      </c>
    </row>
    <row r="45" spans="2:8" x14ac:dyDescent="0.45">
      <c r="B45" s="45" t="s">
        <v>29</v>
      </c>
      <c r="C45" s="49">
        <v>2465.3000000000002</v>
      </c>
      <c r="D45" s="49">
        <v>0.76</v>
      </c>
      <c r="E45" s="18">
        <f t="shared" si="4"/>
        <v>193.92957999999999</v>
      </c>
      <c r="F45" s="19">
        <f t="shared" si="5"/>
        <v>2711.8300000000004</v>
      </c>
      <c r="G45" s="20">
        <f t="shared" si="6"/>
        <v>10.000000000000007</v>
      </c>
      <c r="H45" s="18">
        <f t="shared" si="7"/>
        <v>213.32253800000001</v>
      </c>
    </row>
    <row r="46" spans="2:8" x14ac:dyDescent="0.45">
      <c r="B46" s="45" t="s">
        <v>83</v>
      </c>
      <c r="C46" s="49">
        <v>814.3</v>
      </c>
      <c r="D46" s="49">
        <v>0.75</v>
      </c>
      <c r="E46" s="18">
        <f t="shared" si="4"/>
        <v>191.37787499999999</v>
      </c>
      <c r="F46" s="19">
        <f t="shared" si="5"/>
        <v>895.73</v>
      </c>
      <c r="G46" s="20">
        <f t="shared" si="6"/>
        <v>10.000000000000009</v>
      </c>
      <c r="H46" s="18">
        <f t="shared" si="7"/>
        <v>210.51566250000002</v>
      </c>
    </row>
    <row r="47" spans="2:8" x14ac:dyDescent="0.45">
      <c r="B47" s="45" t="s">
        <v>85</v>
      </c>
      <c r="C47" s="49">
        <v>1505.9</v>
      </c>
      <c r="D47" s="49">
        <v>0.73</v>
      </c>
      <c r="E47" s="18">
        <f t="shared" si="4"/>
        <v>186.27446499999999</v>
      </c>
      <c r="F47" s="19">
        <f t="shared" si="5"/>
        <v>1656.4900000000002</v>
      </c>
      <c r="G47" s="20">
        <f t="shared" si="6"/>
        <v>10.000000000000009</v>
      </c>
      <c r="H47" s="18">
        <f t="shared" si="7"/>
        <v>204.90191150000001</v>
      </c>
    </row>
    <row r="48" spans="2:8" x14ac:dyDescent="0.45">
      <c r="B48" s="45" t="s">
        <v>87</v>
      </c>
      <c r="C48" s="49">
        <v>1838.3</v>
      </c>
      <c r="D48" s="49">
        <v>0.71</v>
      </c>
      <c r="E48" s="18">
        <f t="shared" si="4"/>
        <v>181.17105499999997</v>
      </c>
      <c r="F48" s="19">
        <f t="shared" si="5"/>
        <v>2022.13</v>
      </c>
      <c r="G48" s="20">
        <f t="shared" si="6"/>
        <v>10.000000000000009</v>
      </c>
      <c r="H48" s="18">
        <f t="shared" si="7"/>
        <v>199.28816049999998</v>
      </c>
    </row>
    <row r="49" spans="2:8" x14ac:dyDescent="0.45">
      <c r="B49" s="48" t="s">
        <v>82</v>
      </c>
      <c r="C49" s="49">
        <v>1283.3</v>
      </c>
      <c r="D49" s="49">
        <v>0.68</v>
      </c>
      <c r="E49" s="18">
        <f t="shared" si="4"/>
        <v>173.51594</v>
      </c>
      <c r="F49" s="19">
        <f t="shared" si="5"/>
        <v>1411.63</v>
      </c>
      <c r="G49" s="20">
        <f t="shared" si="6"/>
        <v>10.000000000000012</v>
      </c>
      <c r="H49" s="18">
        <f t="shared" si="7"/>
        <v>190.86753400000003</v>
      </c>
    </row>
    <row r="50" spans="2:8" x14ac:dyDescent="0.45">
      <c r="B50" s="45" t="s">
        <v>89</v>
      </c>
      <c r="C50" s="49">
        <v>5656.5</v>
      </c>
      <c r="D50" s="49">
        <v>0.67</v>
      </c>
      <c r="E50" s="18">
        <f t="shared" si="4"/>
        <v>170.964235</v>
      </c>
      <c r="F50" s="19">
        <f t="shared" si="5"/>
        <v>6222.1500000000005</v>
      </c>
      <c r="G50" s="20">
        <f t="shared" si="6"/>
        <v>10.000000000000011</v>
      </c>
      <c r="H50" s="18">
        <f t="shared" si="7"/>
        <v>188.06065850000002</v>
      </c>
    </row>
    <row r="51" spans="2:8" x14ac:dyDescent="0.45">
      <c r="B51" s="45" t="s">
        <v>84</v>
      </c>
      <c r="C51" s="49">
        <v>265.98</v>
      </c>
      <c r="D51" s="49">
        <v>0.66</v>
      </c>
      <c r="E51" s="18">
        <f t="shared" si="4"/>
        <v>168.41253</v>
      </c>
      <c r="F51" s="19">
        <f t="shared" si="5"/>
        <v>292.57800000000003</v>
      </c>
      <c r="G51" s="20">
        <f t="shared" si="6"/>
        <v>10.000000000000005</v>
      </c>
      <c r="H51" s="18">
        <f t="shared" si="7"/>
        <v>185.253783</v>
      </c>
    </row>
    <row r="52" spans="2:8" x14ac:dyDescent="0.45">
      <c r="B52" s="45" t="s">
        <v>88</v>
      </c>
      <c r="C52" s="49">
        <v>7242</v>
      </c>
      <c r="D52" s="49">
        <v>0.63</v>
      </c>
      <c r="E52" s="18">
        <f t="shared" si="4"/>
        <v>160.75741500000001</v>
      </c>
      <c r="F52" s="19">
        <f t="shared" si="5"/>
        <v>7966.2000000000007</v>
      </c>
      <c r="G52" s="20">
        <f t="shared" si="6"/>
        <v>10.000000000000011</v>
      </c>
      <c r="H52" s="18">
        <f t="shared" si="7"/>
        <v>176.83315650000003</v>
      </c>
    </row>
    <row r="53" spans="2:8" x14ac:dyDescent="0.45">
      <c r="B53" s="45" t="s">
        <v>86</v>
      </c>
      <c r="C53" s="49">
        <v>1098.9000000000001</v>
      </c>
      <c r="D53" s="49">
        <v>0.62</v>
      </c>
      <c r="E53" s="18">
        <f t="shared" si="4"/>
        <v>158.20571000000001</v>
      </c>
      <c r="F53" s="19">
        <f t="shared" si="5"/>
        <v>1208.7900000000002</v>
      </c>
      <c r="G53" s="20">
        <f t="shared" si="6"/>
        <v>10.000000000000009</v>
      </c>
      <c r="H53" s="18">
        <f t="shared" si="7"/>
        <v>174.02628100000004</v>
      </c>
    </row>
    <row r="54" spans="2:8" x14ac:dyDescent="0.45">
      <c r="B54" s="45" t="s">
        <v>80</v>
      </c>
      <c r="C54" s="49">
        <v>2619.4</v>
      </c>
      <c r="D54" s="49">
        <v>0.59</v>
      </c>
      <c r="E54" s="18">
        <f t="shared" si="4"/>
        <v>150.55059499999999</v>
      </c>
      <c r="F54" s="19">
        <f t="shared" si="5"/>
        <v>2881.34</v>
      </c>
      <c r="G54" s="20">
        <f t="shared" si="6"/>
        <v>10.000000000000002</v>
      </c>
      <c r="H54" s="18">
        <f t="shared" si="7"/>
        <v>165.60565449999999</v>
      </c>
    </row>
    <row r="55" spans="2:8" x14ac:dyDescent="0.45">
      <c r="B55" s="45" t="s">
        <v>74</v>
      </c>
      <c r="C55" s="49">
        <v>872.1</v>
      </c>
      <c r="D55" s="49">
        <v>0.5</v>
      </c>
      <c r="E55" s="18">
        <f t="shared" si="4"/>
        <v>127.58525</v>
      </c>
      <c r="F55" s="19">
        <f t="shared" si="5"/>
        <v>959.31000000000006</v>
      </c>
      <c r="G55" s="20">
        <f t="shared" si="6"/>
        <v>10.000000000000004</v>
      </c>
      <c r="H55" s="18">
        <f t="shared" si="7"/>
        <v>140.34377499999999</v>
      </c>
    </row>
    <row r="56" spans="2:8" x14ac:dyDescent="0.45">
      <c r="B56" s="45" t="s">
        <v>90</v>
      </c>
      <c r="C56" s="49">
        <v>4237.1000000000004</v>
      </c>
      <c r="D56" s="49">
        <v>0.48</v>
      </c>
      <c r="E56" s="18">
        <f t="shared" si="4"/>
        <v>122.48183999999999</v>
      </c>
      <c r="F56" s="19">
        <f t="shared" si="5"/>
        <v>4660.8100000000004</v>
      </c>
      <c r="G56" s="20">
        <f t="shared" si="6"/>
        <v>10</v>
      </c>
      <c r="H56" s="18">
        <f t="shared" si="7"/>
        <v>134.73002399999999</v>
      </c>
    </row>
    <row r="57" spans="2:8" x14ac:dyDescent="0.45">
      <c r="B57" s="47"/>
      <c r="C57" s="46"/>
      <c r="D57" s="46"/>
      <c r="E57" s="18"/>
      <c r="F57" s="19"/>
      <c r="G57" s="20"/>
      <c r="H57" s="18"/>
    </row>
    <row r="58" spans="2:8" ht="21" x14ac:dyDescent="0.65">
      <c r="B58" s="14"/>
      <c r="C58" s="14"/>
      <c r="D58" s="50">
        <f>SUM(D7:D57)</f>
        <v>100.03000000000002</v>
      </c>
      <c r="E58" s="15">
        <v>25517.05</v>
      </c>
      <c r="F58" s="16"/>
      <c r="G58" s="17"/>
      <c r="H58" s="15">
        <f>SUM(H7:H57)</f>
        <v>28077.175626500008</v>
      </c>
    </row>
    <row r="59" spans="2:8" ht="42" x14ac:dyDescent="0.65">
      <c r="B59" s="10"/>
      <c r="C59" s="10"/>
      <c r="D59" s="10"/>
      <c r="E59" s="11" t="s">
        <v>4</v>
      </c>
      <c r="F59" s="12"/>
      <c r="G59" s="13"/>
      <c r="H59" s="11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Z58"/>
  <sheetViews>
    <sheetView showGridLines="0" zoomScale="97" zoomScaleNormal="100" workbookViewId="0">
      <selection activeCell="C2" sqref="C1:AK19"/>
    </sheetView>
  </sheetViews>
  <sheetFormatPr defaultRowHeight="14.25" x14ac:dyDescent="0.45"/>
  <cols>
    <col min="1" max="1" width="2.6640625" customWidth="1"/>
    <col min="2" max="2" width="10.46484375" customWidth="1"/>
    <col min="3" max="3" width="35.796875" customWidth="1"/>
    <col min="4" max="5" width="13.53125" customWidth="1"/>
    <col min="6" max="6" width="14.33203125" customWidth="1"/>
    <col min="7" max="7" width="9.46484375" hidden="1" customWidth="1"/>
    <col min="8" max="8" width="8.19921875" customWidth="1"/>
    <col min="9" max="13" width="8.19921875" hidden="1" customWidth="1"/>
    <col min="14" max="14" width="8.19921875" customWidth="1"/>
    <col min="15" max="19" width="8.19921875" hidden="1" customWidth="1"/>
    <col min="20" max="20" width="8.19921875" customWidth="1"/>
    <col min="21" max="21" width="8.19921875" hidden="1" customWidth="1"/>
    <col min="22" max="23" width="6.796875" hidden="1" customWidth="1"/>
    <col min="24" max="24" width="7.1328125" hidden="1" customWidth="1"/>
    <col min="25" max="25" width="8.796875" hidden="1" customWidth="1"/>
    <col min="26" max="26" width="8.6640625" customWidth="1"/>
    <col min="27" max="27" width="7.86328125" style="24" hidden="1" customWidth="1"/>
    <col min="28" max="28" width="8.86328125" hidden="1" customWidth="1"/>
    <col min="29" max="29" width="9.46484375" hidden="1" customWidth="1"/>
    <col min="30" max="30" width="8.86328125" customWidth="1"/>
    <col min="31" max="31" width="7.86328125" hidden="1" customWidth="1"/>
    <col min="32" max="32" width="8.53125" hidden="1" customWidth="1"/>
    <col min="33" max="33" width="8.796875" style="24" hidden="1" customWidth="1"/>
    <col min="34" max="34" width="9.796875" style="24" customWidth="1"/>
    <col min="35" max="35" width="9.796875" style="24" hidden="1" customWidth="1"/>
    <col min="36" max="36" width="12.6640625" style="24" hidden="1" customWidth="1"/>
    <col min="37" max="37" width="11.1328125" customWidth="1"/>
    <col min="38" max="38" width="11.6640625" hidden="1" customWidth="1"/>
    <col min="39" max="39" width="10.46484375" hidden="1" customWidth="1"/>
    <col min="40" max="40" width="10.46484375" customWidth="1"/>
    <col min="41" max="41" width="10.46484375" hidden="1" customWidth="1"/>
    <col min="42" max="42" width="10.46484375" customWidth="1"/>
    <col min="43" max="44" width="10.46484375" hidden="1" customWidth="1"/>
    <col min="45" max="45" width="10.46484375" customWidth="1"/>
    <col min="46" max="50" width="10.46484375" hidden="1" customWidth="1"/>
    <col min="51" max="51" width="10.46484375" bestFit="1" customWidth="1"/>
    <col min="52" max="52" width="12" hidden="1" customWidth="1"/>
    <col min="53" max="54" width="12" customWidth="1"/>
  </cols>
  <sheetData>
    <row r="1" spans="3:52" x14ac:dyDescent="0.45">
      <c r="C1" s="70" t="s">
        <v>48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</row>
    <row r="2" spans="3:52" x14ac:dyDescent="0.45">
      <c r="C2" s="59" t="s">
        <v>21</v>
      </c>
      <c r="D2" s="60">
        <v>45809</v>
      </c>
      <c r="E2" s="60">
        <v>45566</v>
      </c>
      <c r="F2" s="60">
        <v>45536</v>
      </c>
      <c r="G2" s="60">
        <v>45383</v>
      </c>
      <c r="H2" s="60">
        <v>45352</v>
      </c>
      <c r="I2" s="60">
        <v>45323</v>
      </c>
      <c r="J2" s="60">
        <v>45292</v>
      </c>
      <c r="K2" s="60">
        <v>45261</v>
      </c>
      <c r="L2" s="60">
        <v>45231</v>
      </c>
      <c r="M2" s="60">
        <v>45200</v>
      </c>
      <c r="N2" s="60">
        <v>45170</v>
      </c>
      <c r="O2" s="60">
        <v>45139</v>
      </c>
      <c r="P2" s="60">
        <v>45108</v>
      </c>
      <c r="Q2" s="60">
        <v>45078</v>
      </c>
      <c r="R2" s="60">
        <v>45047</v>
      </c>
      <c r="S2" s="60">
        <v>45017</v>
      </c>
      <c r="T2" s="60">
        <v>44986</v>
      </c>
      <c r="U2" s="60">
        <v>44958</v>
      </c>
      <c r="V2" s="60">
        <v>44927</v>
      </c>
      <c r="W2" s="60">
        <v>44896</v>
      </c>
      <c r="X2" s="60">
        <v>44866</v>
      </c>
      <c r="Y2" s="60">
        <v>44835</v>
      </c>
      <c r="Z2" s="60">
        <v>44805</v>
      </c>
      <c r="AA2" s="60">
        <v>44743</v>
      </c>
      <c r="AB2" s="60">
        <v>44713</v>
      </c>
      <c r="AC2" s="60">
        <v>44682</v>
      </c>
      <c r="AD2" s="60">
        <v>44621</v>
      </c>
      <c r="AE2" s="60">
        <v>44593</v>
      </c>
      <c r="AF2" s="60">
        <v>44562</v>
      </c>
      <c r="AG2" s="60">
        <v>44531</v>
      </c>
      <c r="AH2" s="60">
        <v>44409</v>
      </c>
      <c r="AI2" s="60">
        <v>44348</v>
      </c>
      <c r="AJ2" s="60">
        <v>44317</v>
      </c>
      <c r="AK2" s="60">
        <v>44287</v>
      </c>
      <c r="AL2" s="60">
        <v>44197</v>
      </c>
      <c r="AM2" s="60">
        <v>44166</v>
      </c>
      <c r="AN2" s="60">
        <v>44013</v>
      </c>
      <c r="AO2" s="60">
        <v>43952</v>
      </c>
      <c r="AP2" s="60">
        <v>43922</v>
      </c>
      <c r="AQ2" s="60">
        <v>43891</v>
      </c>
      <c r="AR2" s="60">
        <v>43739</v>
      </c>
      <c r="AS2" s="60">
        <v>43709</v>
      </c>
      <c r="AT2" s="60">
        <v>43678</v>
      </c>
      <c r="AU2" s="60">
        <v>43647</v>
      </c>
      <c r="AV2" s="60">
        <v>43617</v>
      </c>
      <c r="AW2" s="60">
        <v>43586</v>
      </c>
      <c r="AX2" s="61">
        <v>43556</v>
      </c>
      <c r="AY2" s="61">
        <v>43525</v>
      </c>
      <c r="AZ2" s="57">
        <v>43497</v>
      </c>
    </row>
    <row r="3" spans="3:52" x14ac:dyDescent="0.45">
      <c r="C3" s="21" t="s">
        <v>24</v>
      </c>
      <c r="D3" s="62">
        <v>37.42</v>
      </c>
      <c r="E3" s="62">
        <v>34.25</v>
      </c>
      <c r="F3" s="62">
        <f>VLOOKUP(C3,[1]Sheet2!$B$3:$C$18,2,0)</f>
        <v>32.92</v>
      </c>
      <c r="G3" s="62">
        <v>34.299999999999997</v>
      </c>
      <c r="H3" s="62">
        <v>33.53</v>
      </c>
      <c r="I3" s="62">
        <v>32.479999999999997</v>
      </c>
      <c r="J3" s="62">
        <v>33.01</v>
      </c>
      <c r="K3" s="62">
        <v>35.26</v>
      </c>
      <c r="L3" s="62">
        <v>35.26</v>
      </c>
      <c r="M3" s="62">
        <v>35.86</v>
      </c>
      <c r="N3" s="62">
        <v>35.96</v>
      </c>
      <c r="O3" s="62">
        <v>37</v>
      </c>
      <c r="P3" s="62">
        <v>37.67</v>
      </c>
      <c r="Q3" s="62">
        <v>37.58</v>
      </c>
      <c r="R3" s="62">
        <v>37.909999999999997</v>
      </c>
      <c r="S3" s="62">
        <v>38.450000000000003</v>
      </c>
      <c r="T3" s="62">
        <v>37.72</v>
      </c>
      <c r="U3" s="62">
        <v>37.39</v>
      </c>
      <c r="V3" s="62">
        <v>36.79</v>
      </c>
      <c r="W3" s="62">
        <v>37.689999999999991</v>
      </c>
      <c r="X3" s="62">
        <v>37.17</v>
      </c>
      <c r="Y3" s="62">
        <v>37.049999999999997</v>
      </c>
      <c r="Z3" s="62">
        <v>36.81</v>
      </c>
      <c r="AA3" s="62">
        <v>36.53</v>
      </c>
      <c r="AB3" s="62">
        <v>35.110000000000007</v>
      </c>
      <c r="AC3" s="62">
        <v>35.659999999999997</v>
      </c>
      <c r="AD3" s="62">
        <v>35.19</v>
      </c>
      <c r="AE3" s="62">
        <v>36.17</v>
      </c>
      <c r="AF3" s="62">
        <v>36.72</v>
      </c>
      <c r="AG3" s="62">
        <v>35.61</v>
      </c>
      <c r="AH3" s="62">
        <v>37.58</v>
      </c>
      <c r="AI3" s="62">
        <v>37.199999999999996</v>
      </c>
      <c r="AJ3" s="62">
        <v>38.060000000000009</v>
      </c>
      <c r="AK3" s="62">
        <v>37.809999999999995</v>
      </c>
      <c r="AL3" s="62">
        <v>38.119999999999997</v>
      </c>
      <c r="AM3" s="63">
        <v>38.78</v>
      </c>
      <c r="AN3" s="63">
        <v>33.160000000000004</v>
      </c>
      <c r="AO3" s="63">
        <v>33.340000000000003</v>
      </c>
      <c r="AP3" s="63">
        <v>36.190000000000005</v>
      </c>
      <c r="AQ3" s="63">
        <v>36.51</v>
      </c>
      <c r="AR3" s="64">
        <v>39.47999999999999</v>
      </c>
      <c r="AS3" s="64">
        <v>39.290000000000013</v>
      </c>
      <c r="AT3" s="64">
        <v>39.47999999999999</v>
      </c>
      <c r="AU3" s="64">
        <v>40.250000000000007</v>
      </c>
      <c r="AV3" s="64">
        <v>40.390000000000008</v>
      </c>
      <c r="AW3" s="64">
        <v>39.869999999999997</v>
      </c>
      <c r="AX3" s="64">
        <v>37.949999999999996</v>
      </c>
      <c r="AY3" s="64">
        <v>38.85</v>
      </c>
      <c r="AZ3" s="58">
        <v>37.190000000000005</v>
      </c>
    </row>
    <row r="4" spans="3:52" x14ac:dyDescent="0.45">
      <c r="C4" s="21" t="s">
        <v>42</v>
      </c>
      <c r="D4" s="62">
        <v>11.22</v>
      </c>
      <c r="E4" s="62">
        <v>12.93</v>
      </c>
      <c r="F4" s="62">
        <f>VLOOKUP(C4,[1]Sheet2!$B$3:$C$18,2,0)</f>
        <v>12.739999999999998</v>
      </c>
      <c r="G4" s="62">
        <v>12.32</v>
      </c>
      <c r="H4" s="62">
        <v>13.05</v>
      </c>
      <c r="I4" s="62">
        <v>14.47</v>
      </c>
      <c r="J4" s="62">
        <v>14.19</v>
      </c>
      <c r="K4" s="62">
        <v>13.63</v>
      </c>
      <c r="L4" s="62">
        <v>13.64</v>
      </c>
      <c r="M4" s="62">
        <v>13.61</v>
      </c>
      <c r="N4" s="62">
        <v>13.77</v>
      </c>
      <c r="O4" s="62">
        <v>13.66</v>
      </c>
      <c r="P4" s="62">
        <v>12.9</v>
      </c>
      <c r="Q4" s="62">
        <v>12.64</v>
      </c>
      <c r="R4" s="62">
        <v>13.03</v>
      </c>
      <c r="S4" s="62">
        <v>12.73</v>
      </c>
      <c r="T4" s="62">
        <v>14.11</v>
      </c>
      <c r="U4" s="62">
        <v>14.72</v>
      </c>
      <c r="V4" s="62">
        <v>14.700000000000001</v>
      </c>
      <c r="W4" s="62">
        <v>13.96</v>
      </c>
      <c r="X4" s="62">
        <v>14.380000000000003</v>
      </c>
      <c r="Y4" s="62">
        <v>14.1</v>
      </c>
      <c r="Z4" s="62">
        <v>13.82</v>
      </c>
      <c r="AA4" s="62">
        <v>15.130000000000003</v>
      </c>
      <c r="AB4" s="62">
        <v>15.910000000000002</v>
      </c>
      <c r="AC4" s="62">
        <v>15.879999999999999</v>
      </c>
      <c r="AD4" s="62">
        <v>18.18</v>
      </c>
      <c r="AE4" s="62">
        <v>17.670000000000002</v>
      </c>
      <c r="AF4" s="62">
        <v>17.5</v>
      </c>
      <c r="AG4" s="62">
        <v>19.089999999999996</v>
      </c>
      <c r="AH4" s="62">
        <v>18.020000000000003</v>
      </c>
      <c r="AI4" s="62">
        <v>17.43</v>
      </c>
      <c r="AJ4" s="62">
        <v>16.149999999999999</v>
      </c>
      <c r="AK4" s="62">
        <v>16.529999999999998</v>
      </c>
      <c r="AL4" s="62">
        <v>17.13</v>
      </c>
      <c r="AM4" s="63">
        <v>16.28</v>
      </c>
      <c r="AN4" s="63">
        <v>16.11</v>
      </c>
      <c r="AO4" s="63">
        <v>14.66</v>
      </c>
      <c r="AP4" s="63">
        <v>14.48</v>
      </c>
      <c r="AQ4" s="63">
        <v>15.040000000000001</v>
      </c>
      <c r="AR4" s="64">
        <v>13.009999999999998</v>
      </c>
      <c r="AS4" s="64">
        <v>13.879999999999999</v>
      </c>
      <c r="AT4" s="64">
        <v>15.360000000000001</v>
      </c>
      <c r="AU4" s="64">
        <v>14.8</v>
      </c>
      <c r="AV4" s="64">
        <v>13.709999999999999</v>
      </c>
      <c r="AW4" s="64">
        <v>13.76</v>
      </c>
      <c r="AX4" s="64">
        <v>14.459999999999999</v>
      </c>
      <c r="AY4" s="64">
        <v>13.66</v>
      </c>
      <c r="AZ4" s="58">
        <v>14.83</v>
      </c>
    </row>
    <row r="5" spans="3:52" x14ac:dyDescent="0.45">
      <c r="C5" s="65" t="s">
        <v>44</v>
      </c>
      <c r="D5" s="62">
        <v>10.38</v>
      </c>
      <c r="E5" s="62">
        <v>10.75</v>
      </c>
      <c r="F5" s="62">
        <f>VLOOKUP(C5,[1]Sheet2!$B$3:$C$18,2,0)</f>
        <v>11.260000000000002</v>
      </c>
      <c r="G5" s="66">
        <v>12.69</v>
      </c>
      <c r="H5" s="66">
        <v>12.87</v>
      </c>
      <c r="I5" s="66">
        <v>12.99</v>
      </c>
      <c r="J5" s="66">
        <v>12.67</v>
      </c>
      <c r="K5" s="66">
        <v>11.39</v>
      </c>
      <c r="L5" s="66">
        <v>11.32</v>
      </c>
      <c r="M5" s="66">
        <v>11.38</v>
      </c>
      <c r="N5" s="66">
        <v>11.24</v>
      </c>
      <c r="O5" s="66">
        <v>11.36</v>
      </c>
      <c r="P5" s="66">
        <v>11.67</v>
      </c>
      <c r="Q5" s="66">
        <v>11.98</v>
      </c>
      <c r="R5" s="66">
        <v>12.07</v>
      </c>
      <c r="S5" s="66">
        <v>12.15</v>
      </c>
      <c r="T5" s="66">
        <v>12.13</v>
      </c>
      <c r="U5" s="66">
        <v>12.28</v>
      </c>
      <c r="V5" s="62">
        <v>12.16</v>
      </c>
      <c r="W5" s="62">
        <v>12.690000000000001</v>
      </c>
      <c r="X5" s="62">
        <v>12.98</v>
      </c>
      <c r="Y5" s="62">
        <v>12.7</v>
      </c>
      <c r="Z5" s="62">
        <v>12.46</v>
      </c>
      <c r="AA5" s="62">
        <v>13.219999999999999</v>
      </c>
      <c r="AB5" s="62">
        <v>14.78</v>
      </c>
      <c r="AC5" s="62">
        <v>14.26</v>
      </c>
      <c r="AD5" s="62">
        <v>13.62</v>
      </c>
      <c r="AE5" s="62">
        <v>12.74</v>
      </c>
      <c r="AF5" s="62">
        <v>12.61</v>
      </c>
      <c r="AG5" s="62">
        <v>12.309999999999999</v>
      </c>
      <c r="AH5" s="62">
        <v>11.39</v>
      </c>
      <c r="AI5" s="62">
        <v>11.68</v>
      </c>
      <c r="AJ5" s="62">
        <v>12.04</v>
      </c>
      <c r="AK5" s="62">
        <v>11.79</v>
      </c>
      <c r="AL5" s="62">
        <v>11.99</v>
      </c>
      <c r="AM5" s="63">
        <v>12.49</v>
      </c>
      <c r="AN5" s="63">
        <v>16.18</v>
      </c>
      <c r="AO5" s="63">
        <v>14.290000000000001</v>
      </c>
      <c r="AP5" s="63">
        <v>13.919999999999998</v>
      </c>
      <c r="AQ5" s="63">
        <v>12.45</v>
      </c>
      <c r="AR5" s="64">
        <v>15.3</v>
      </c>
      <c r="AS5" s="64">
        <v>14.74</v>
      </c>
      <c r="AT5" s="64">
        <v>14.42</v>
      </c>
      <c r="AU5" s="64">
        <v>13.97</v>
      </c>
      <c r="AV5" s="64">
        <v>14.37</v>
      </c>
      <c r="AW5" s="64">
        <v>14.740000000000002</v>
      </c>
      <c r="AX5" s="64">
        <v>15.31</v>
      </c>
      <c r="AY5" s="64">
        <v>15.3</v>
      </c>
      <c r="AZ5" s="58"/>
    </row>
    <row r="6" spans="3:52" x14ac:dyDescent="0.45">
      <c r="C6" s="65" t="s">
        <v>43</v>
      </c>
      <c r="D6" s="62">
        <v>6.49</v>
      </c>
      <c r="E6" s="62">
        <v>8.2199999999999989</v>
      </c>
      <c r="F6" s="62">
        <f>VLOOKUP(C6,[1]Sheet2!$B$3:$C$18,2,0)</f>
        <v>8.57</v>
      </c>
      <c r="G6" s="62">
        <v>8.0500000000000007</v>
      </c>
      <c r="H6" s="62">
        <v>8.15</v>
      </c>
      <c r="I6" s="62">
        <v>8.33</v>
      </c>
      <c r="J6" s="62">
        <v>8.7799999999999994</v>
      </c>
      <c r="K6" s="62">
        <v>9.16</v>
      </c>
      <c r="L6" s="62">
        <v>9.2100000000000009</v>
      </c>
      <c r="M6" s="62">
        <v>9.48</v>
      </c>
      <c r="N6" s="62">
        <v>9.2899999999999991</v>
      </c>
      <c r="O6" s="62">
        <v>9.3000000000000007</v>
      </c>
      <c r="P6" s="62">
        <v>9.4700000000000006</v>
      </c>
      <c r="Q6" s="62">
        <v>9.83</v>
      </c>
      <c r="R6" s="62">
        <v>9.9700000000000006</v>
      </c>
      <c r="S6" s="62">
        <v>9.73</v>
      </c>
      <c r="T6" s="62">
        <v>9.58</v>
      </c>
      <c r="U6" s="62">
        <v>9.36</v>
      </c>
      <c r="V6" s="62">
        <v>9.01</v>
      </c>
      <c r="W6" s="62">
        <v>8.6</v>
      </c>
      <c r="X6" s="62">
        <v>8.58</v>
      </c>
      <c r="Y6" s="62">
        <v>8.76</v>
      </c>
      <c r="Z6" s="62">
        <v>9.1800000000000015</v>
      </c>
      <c r="AA6" s="62">
        <v>8.83</v>
      </c>
      <c r="AB6" s="62">
        <v>8.4400000000000013</v>
      </c>
      <c r="AC6" s="62">
        <v>8.24</v>
      </c>
      <c r="AD6" s="62">
        <v>7.18</v>
      </c>
      <c r="AE6" s="62">
        <v>10.61</v>
      </c>
      <c r="AF6" s="62">
        <v>10.39</v>
      </c>
      <c r="AG6" s="62">
        <v>10.78</v>
      </c>
      <c r="AH6" s="62">
        <v>11.059999999999999</v>
      </c>
      <c r="AI6" s="62">
        <v>11.09</v>
      </c>
      <c r="AJ6" s="62">
        <v>11.02</v>
      </c>
      <c r="AK6" s="62">
        <v>11.100000000000001</v>
      </c>
      <c r="AL6" s="62">
        <v>11.06</v>
      </c>
      <c r="AM6" s="63">
        <v>11.53</v>
      </c>
      <c r="AN6" s="63">
        <v>12.639999999999999</v>
      </c>
      <c r="AO6" s="63">
        <v>13.41</v>
      </c>
      <c r="AP6" s="63">
        <v>13.080000000000002</v>
      </c>
      <c r="AQ6" s="63">
        <v>14.46</v>
      </c>
      <c r="AR6" s="64">
        <v>12.39</v>
      </c>
      <c r="AS6" s="64">
        <v>12.350000000000001</v>
      </c>
      <c r="AT6" s="64">
        <v>11.040000000000001</v>
      </c>
      <c r="AU6" s="64">
        <v>11.000000000000002</v>
      </c>
      <c r="AV6" s="64">
        <v>10.66</v>
      </c>
      <c r="AW6" s="64">
        <v>10.74</v>
      </c>
      <c r="AX6" s="64">
        <v>11.239999999999998</v>
      </c>
      <c r="AY6" s="64">
        <v>11.299999999999999</v>
      </c>
      <c r="AZ6" s="58">
        <v>10.81</v>
      </c>
    </row>
    <row r="7" spans="3:52" x14ac:dyDescent="0.45">
      <c r="C7" s="21" t="s">
        <v>39</v>
      </c>
      <c r="D7" s="62">
        <v>7.03</v>
      </c>
      <c r="E7" s="62">
        <v>7.4300000000000006</v>
      </c>
      <c r="F7" s="62">
        <f>VLOOKUP(C7,[1]Sheet2!$B$3:$C$18,2,0)</f>
        <v>8.08</v>
      </c>
      <c r="G7" s="62">
        <v>7.78</v>
      </c>
      <c r="H7" s="62">
        <v>7.57</v>
      </c>
      <c r="I7" s="62">
        <v>7.16</v>
      </c>
      <c r="J7" s="62">
        <v>6.71</v>
      </c>
      <c r="K7" s="62">
        <v>6.49</v>
      </c>
      <c r="L7" s="62">
        <v>6.62</v>
      </c>
      <c r="M7" s="62">
        <v>6.27</v>
      </c>
      <c r="N7" s="62">
        <v>6.23</v>
      </c>
      <c r="O7" s="62">
        <v>6.05</v>
      </c>
      <c r="P7" s="62">
        <v>5.95</v>
      </c>
      <c r="Q7" s="62">
        <v>5.98</v>
      </c>
      <c r="R7" s="62">
        <v>5.82</v>
      </c>
      <c r="S7" s="62">
        <v>5.52</v>
      </c>
      <c r="T7" s="62">
        <v>5.29</v>
      </c>
      <c r="U7" s="62">
        <v>5.6</v>
      </c>
      <c r="V7" s="62">
        <v>5.84</v>
      </c>
      <c r="W7" s="62">
        <v>5.26</v>
      </c>
      <c r="X7" s="62">
        <v>5.5200000000000005</v>
      </c>
      <c r="Y7" s="62">
        <v>5.84</v>
      </c>
      <c r="Z7" s="62">
        <v>5.83</v>
      </c>
      <c r="AA7" s="62">
        <v>5.84</v>
      </c>
      <c r="AB7" s="62">
        <v>5.98</v>
      </c>
      <c r="AC7" s="62">
        <v>5.6400000000000006</v>
      </c>
      <c r="AD7" s="62">
        <v>4.8</v>
      </c>
      <c r="AE7" s="62">
        <v>5.22</v>
      </c>
      <c r="AF7" s="62">
        <v>5.42</v>
      </c>
      <c r="AG7" s="62">
        <v>4.9600000000000009</v>
      </c>
      <c r="AH7" s="62">
        <v>4.57</v>
      </c>
      <c r="AI7" s="62">
        <v>5.34</v>
      </c>
      <c r="AJ7" s="62">
        <v>5.34</v>
      </c>
      <c r="AK7" s="62">
        <v>5.23</v>
      </c>
      <c r="AL7" s="62">
        <v>5.9099999999999993</v>
      </c>
      <c r="AM7" s="63">
        <v>5.39</v>
      </c>
      <c r="AN7" s="63">
        <v>5.61</v>
      </c>
      <c r="AO7" s="63">
        <v>5.55</v>
      </c>
      <c r="AP7" s="63">
        <v>5</v>
      </c>
      <c r="AQ7" s="63">
        <v>4.54</v>
      </c>
      <c r="AR7" s="64">
        <v>6.1099999999999994</v>
      </c>
      <c r="AS7" s="64">
        <v>5.5200000000000005</v>
      </c>
      <c r="AT7" s="64">
        <v>5.42</v>
      </c>
      <c r="AU7" s="64">
        <v>5.16</v>
      </c>
      <c r="AV7" s="64">
        <v>5.71</v>
      </c>
      <c r="AW7" s="64">
        <v>5.9399999999999995</v>
      </c>
      <c r="AX7" s="64">
        <v>6.11</v>
      </c>
      <c r="AY7" s="64">
        <v>6.09</v>
      </c>
      <c r="AZ7" s="58">
        <v>15.440000000000001</v>
      </c>
    </row>
    <row r="8" spans="3:52" x14ac:dyDescent="0.45">
      <c r="C8" s="65" t="s">
        <v>45</v>
      </c>
      <c r="D8" s="62">
        <v>4.74</v>
      </c>
      <c r="E8" s="62">
        <v>3.98</v>
      </c>
      <c r="F8" s="62">
        <f>VLOOKUP(C8,[1]Sheet2!$B$3:$C$18,2,0)</f>
        <v>3.95</v>
      </c>
      <c r="G8" s="62">
        <v>3.45</v>
      </c>
      <c r="H8" s="62">
        <v>3.25</v>
      </c>
      <c r="I8" s="62">
        <v>2.96</v>
      </c>
      <c r="J8" s="62">
        <v>3.12</v>
      </c>
      <c r="K8" s="62">
        <v>2.75</v>
      </c>
      <c r="L8" s="62">
        <v>2.9</v>
      </c>
      <c r="M8" s="62">
        <v>2.76</v>
      </c>
      <c r="N8" s="62">
        <v>2.71</v>
      </c>
      <c r="O8" s="62">
        <v>2.52</v>
      </c>
      <c r="P8" s="62">
        <v>2.56</v>
      </c>
      <c r="Q8" s="62">
        <v>2.61</v>
      </c>
      <c r="R8" s="62">
        <v>2.56</v>
      </c>
      <c r="S8" s="62">
        <v>2.4700000000000002</v>
      </c>
      <c r="T8" s="62">
        <v>2.41</v>
      </c>
      <c r="U8" s="62">
        <v>2.4300000000000002</v>
      </c>
      <c r="V8" s="62">
        <v>2.4700000000000002</v>
      </c>
      <c r="W8" s="62">
        <v>2.52</v>
      </c>
      <c r="X8" s="62">
        <v>2.5</v>
      </c>
      <c r="Y8" s="62">
        <v>2.5499999999999998</v>
      </c>
      <c r="Z8" s="62">
        <v>2.59</v>
      </c>
      <c r="AA8" s="62">
        <v>2.1800000000000002</v>
      </c>
      <c r="AB8" s="62">
        <v>2.39</v>
      </c>
      <c r="AC8" s="62">
        <v>2.2799999999999998</v>
      </c>
      <c r="AD8" s="62">
        <v>2.33</v>
      </c>
      <c r="AE8" s="62">
        <v>2.21</v>
      </c>
      <c r="AF8" s="62">
        <v>2.27</v>
      </c>
      <c r="AG8" s="62">
        <v>2.13</v>
      </c>
      <c r="AH8" s="62">
        <v>2.11</v>
      </c>
      <c r="AI8" s="62">
        <v>1.82</v>
      </c>
      <c r="AJ8" s="62">
        <v>1.92</v>
      </c>
      <c r="AK8" s="62">
        <v>2.0499999999999998</v>
      </c>
      <c r="AL8" s="62">
        <v>2.2599999999999998</v>
      </c>
      <c r="AM8" s="63">
        <v>2.0299999999999998</v>
      </c>
      <c r="AN8" s="63">
        <v>3.2</v>
      </c>
      <c r="AO8" s="63">
        <v>3.59</v>
      </c>
      <c r="AP8" s="63">
        <v>3.1599999999999997</v>
      </c>
      <c r="AQ8" s="63">
        <v>3.13</v>
      </c>
      <c r="AR8" s="64">
        <v>1.78</v>
      </c>
      <c r="AS8" s="64">
        <v>1.94</v>
      </c>
      <c r="AT8" s="64">
        <v>1.94</v>
      </c>
      <c r="AU8" s="64">
        <v>1.8699999999999999</v>
      </c>
      <c r="AV8" s="64">
        <v>1.84</v>
      </c>
      <c r="AW8" s="64">
        <v>1.71</v>
      </c>
      <c r="AX8" s="64">
        <v>1.6199999999999999</v>
      </c>
      <c r="AY8" s="64">
        <v>1.5099999999999998</v>
      </c>
      <c r="AZ8" s="58">
        <v>6.58</v>
      </c>
    </row>
    <row r="9" spans="3:52" x14ac:dyDescent="0.45">
      <c r="C9" s="65" t="s">
        <v>46</v>
      </c>
      <c r="D9" s="62">
        <v>3.6</v>
      </c>
      <c r="E9" s="62">
        <v>3.9800000000000004</v>
      </c>
      <c r="F9" s="62">
        <f>VLOOKUP(C9,[1]Sheet2!$B$3:$C$18,2,0)</f>
        <v>3.91</v>
      </c>
      <c r="G9" s="62">
        <v>4.24</v>
      </c>
      <c r="H9" s="62">
        <v>4.4400000000000004</v>
      </c>
      <c r="I9" s="62">
        <v>4.49</v>
      </c>
      <c r="J9" s="62">
        <v>4.3</v>
      </c>
      <c r="K9" s="62">
        <v>3.98</v>
      </c>
      <c r="L9" s="62">
        <v>4.2</v>
      </c>
      <c r="M9" s="62">
        <v>4.03</v>
      </c>
      <c r="N9" s="62">
        <v>4.12</v>
      </c>
      <c r="O9" s="62">
        <v>4.09</v>
      </c>
      <c r="P9" s="62">
        <v>4.04</v>
      </c>
      <c r="Q9" s="62">
        <v>3.86</v>
      </c>
      <c r="R9" s="62">
        <v>3.7</v>
      </c>
      <c r="S9" s="62">
        <v>3.76</v>
      </c>
      <c r="T9" s="62">
        <v>3.79</v>
      </c>
      <c r="U9" s="62">
        <v>3.08</v>
      </c>
      <c r="V9" s="62">
        <v>3.91</v>
      </c>
      <c r="W9" s="62">
        <v>3.83</v>
      </c>
      <c r="X9" s="62">
        <v>3.8600000000000003</v>
      </c>
      <c r="Y9" s="62">
        <v>4.01</v>
      </c>
      <c r="Z9" s="62">
        <v>4.0600000000000005</v>
      </c>
      <c r="AA9" s="62">
        <v>3.93</v>
      </c>
      <c r="AB9" s="62">
        <v>4</v>
      </c>
      <c r="AC9" s="62">
        <v>3.9099999999999997</v>
      </c>
      <c r="AD9" s="62">
        <v>3.99</v>
      </c>
      <c r="AE9" s="62">
        <v>3.3</v>
      </c>
      <c r="AF9" s="62">
        <v>3.2</v>
      </c>
      <c r="AG9" s="62">
        <v>3.4200000000000004</v>
      </c>
      <c r="AH9" s="62">
        <v>3.46</v>
      </c>
      <c r="AI9" s="62">
        <v>3.58</v>
      </c>
      <c r="AJ9" s="62">
        <v>3.54</v>
      </c>
      <c r="AK9" s="62">
        <v>3.66</v>
      </c>
      <c r="AL9" s="62">
        <v>3.4699999999999998</v>
      </c>
      <c r="AM9" s="63">
        <v>3.61</v>
      </c>
      <c r="AN9" s="63">
        <v>3.1799999999999997</v>
      </c>
      <c r="AO9" s="63">
        <v>3.3499999999999996</v>
      </c>
      <c r="AP9" s="63">
        <v>3.11</v>
      </c>
      <c r="AQ9" s="63">
        <v>2.72</v>
      </c>
      <c r="AR9" s="64">
        <v>2.15</v>
      </c>
      <c r="AS9" s="64">
        <v>2.0699999999999998</v>
      </c>
      <c r="AT9" s="64">
        <v>2.33</v>
      </c>
      <c r="AU9" s="64">
        <v>2.31</v>
      </c>
      <c r="AV9" s="64">
        <v>2.15</v>
      </c>
      <c r="AW9" s="64">
        <v>2.21</v>
      </c>
      <c r="AX9" s="64">
        <v>2.4299999999999997</v>
      </c>
      <c r="AY9" s="64">
        <v>2.42</v>
      </c>
      <c r="AZ9" s="58">
        <v>1.5499999999999998</v>
      </c>
    </row>
    <row r="10" spans="3:52" x14ac:dyDescent="0.45">
      <c r="C10" s="67" t="s">
        <v>23</v>
      </c>
      <c r="D10" s="62">
        <v>3.73</v>
      </c>
      <c r="E10" s="62">
        <v>3.92</v>
      </c>
      <c r="F10" s="62">
        <f>VLOOKUP(C10,[1]Sheet2!$B$3:$C$18,2,0)</f>
        <v>3.73</v>
      </c>
      <c r="G10" s="62">
        <v>4.2699999999999996</v>
      </c>
      <c r="H10" s="62">
        <v>4.5199999999999996</v>
      </c>
      <c r="I10" s="62">
        <v>4.28</v>
      </c>
      <c r="J10" s="62">
        <v>4.33</v>
      </c>
      <c r="K10" s="62">
        <v>4.3899999999999997</v>
      </c>
      <c r="L10" s="62">
        <v>4.26</v>
      </c>
      <c r="M10" s="62">
        <v>4.2300000000000004</v>
      </c>
      <c r="N10" s="62">
        <v>4.24</v>
      </c>
      <c r="O10" s="62">
        <v>3.84</v>
      </c>
      <c r="P10" s="62">
        <v>3.71</v>
      </c>
      <c r="Q10" s="62">
        <v>3.54</v>
      </c>
      <c r="R10" s="62">
        <v>3.28</v>
      </c>
      <c r="S10" s="62">
        <v>3.6</v>
      </c>
      <c r="T10" s="62">
        <v>3.43</v>
      </c>
      <c r="U10" s="62">
        <v>3.34</v>
      </c>
      <c r="V10" s="62">
        <v>3.29</v>
      </c>
      <c r="W10" s="62">
        <v>3.15</v>
      </c>
      <c r="X10" s="62">
        <v>3.02</v>
      </c>
      <c r="Y10" s="62">
        <v>3.07</v>
      </c>
      <c r="Z10" s="62">
        <v>2.95</v>
      </c>
      <c r="AA10" s="62">
        <v>2.9</v>
      </c>
      <c r="AB10" s="62">
        <v>2.72</v>
      </c>
      <c r="AC10" s="62">
        <v>2.75</v>
      </c>
      <c r="AD10" s="62">
        <v>2.79</v>
      </c>
      <c r="AE10" s="62">
        <v>2.99</v>
      </c>
      <c r="AF10" s="62">
        <v>3.04</v>
      </c>
      <c r="AG10" s="62">
        <v>3.02</v>
      </c>
      <c r="AH10" s="62">
        <v>2.72</v>
      </c>
      <c r="AI10" s="62">
        <v>2.66</v>
      </c>
      <c r="AJ10" s="62">
        <v>2.63</v>
      </c>
      <c r="AK10" s="62">
        <v>2.56</v>
      </c>
      <c r="AL10" s="62">
        <v>2.74</v>
      </c>
      <c r="AM10" s="63">
        <v>2.61</v>
      </c>
      <c r="AN10" s="63">
        <v>2.38</v>
      </c>
      <c r="AO10" s="63">
        <v>2.89</v>
      </c>
      <c r="AP10" s="63">
        <v>2.7</v>
      </c>
      <c r="AQ10" s="63">
        <v>2.79</v>
      </c>
      <c r="AR10" s="64">
        <v>3.72</v>
      </c>
      <c r="AS10" s="64">
        <v>3.86</v>
      </c>
      <c r="AT10" s="64">
        <v>3.65</v>
      </c>
      <c r="AU10" s="64">
        <v>3.78</v>
      </c>
      <c r="AV10" s="64">
        <v>3.99</v>
      </c>
      <c r="AW10" s="64">
        <v>4</v>
      </c>
      <c r="AX10" s="64">
        <v>3.51</v>
      </c>
      <c r="AY10" s="64">
        <v>3.66</v>
      </c>
      <c r="AZ10" s="58">
        <v>3.69</v>
      </c>
    </row>
    <row r="11" spans="3:52" x14ac:dyDescent="0.45">
      <c r="C11" s="65" t="s">
        <v>47</v>
      </c>
      <c r="D11" s="62">
        <v>3.44</v>
      </c>
      <c r="E11" s="62">
        <v>3.54</v>
      </c>
      <c r="F11" s="62">
        <f>VLOOKUP(C11,[1]Sheet2!$B$3:$C$18,2,0)</f>
        <v>3.65</v>
      </c>
      <c r="G11" s="62">
        <v>3.94</v>
      </c>
      <c r="H11" s="62">
        <v>3.79</v>
      </c>
      <c r="I11" s="62">
        <v>3.67</v>
      </c>
      <c r="J11" s="62">
        <v>3.75</v>
      </c>
      <c r="K11" s="62">
        <v>3.81</v>
      </c>
      <c r="L11" s="62">
        <v>3.75</v>
      </c>
      <c r="M11" s="62">
        <v>3.67</v>
      </c>
      <c r="N11" s="62">
        <v>3.82</v>
      </c>
      <c r="O11" s="62">
        <v>3.69</v>
      </c>
      <c r="P11" s="62">
        <v>3.65</v>
      </c>
      <c r="Q11" s="62">
        <v>3.52</v>
      </c>
      <c r="R11" s="62">
        <v>3.43</v>
      </c>
      <c r="S11" s="62">
        <v>3.42</v>
      </c>
      <c r="T11" s="62">
        <v>3.37</v>
      </c>
      <c r="U11" s="62">
        <v>3.17</v>
      </c>
      <c r="V11" s="62">
        <v>4.03</v>
      </c>
      <c r="W11" s="62">
        <v>4.22</v>
      </c>
      <c r="X11" s="62">
        <v>3.9699999999999998</v>
      </c>
      <c r="Y11" s="62">
        <v>3.7199999999999998</v>
      </c>
      <c r="Z11" s="62">
        <v>3.85</v>
      </c>
      <c r="AA11" s="62">
        <v>2.77</v>
      </c>
      <c r="AB11" s="62">
        <v>2.5099999999999998</v>
      </c>
      <c r="AC11" s="62">
        <v>2.75</v>
      </c>
      <c r="AD11" s="62">
        <v>3.4</v>
      </c>
      <c r="AE11" s="62">
        <v>3.79</v>
      </c>
      <c r="AF11" s="62">
        <v>3.34</v>
      </c>
      <c r="AG11" s="62">
        <v>3.34</v>
      </c>
      <c r="AH11" s="62">
        <v>3.7600000000000002</v>
      </c>
      <c r="AI11" s="62">
        <v>3.5599999999999996</v>
      </c>
      <c r="AJ11" s="62">
        <v>3.6300000000000003</v>
      </c>
      <c r="AK11" s="62">
        <v>3.65</v>
      </c>
      <c r="AL11" s="62">
        <v>2.38</v>
      </c>
      <c r="AM11" s="63">
        <v>2.5</v>
      </c>
      <c r="AN11" s="63">
        <v>2.15</v>
      </c>
      <c r="AO11" s="63">
        <v>2.7</v>
      </c>
      <c r="AP11" s="63">
        <v>2.6199999999999997</v>
      </c>
      <c r="AQ11" s="63">
        <v>2.52</v>
      </c>
      <c r="AR11" s="64">
        <v>2.9299999999999997</v>
      </c>
      <c r="AS11" s="64">
        <v>3.0300000000000002</v>
      </c>
      <c r="AT11" s="64">
        <v>2.96</v>
      </c>
      <c r="AU11" s="64">
        <v>3.29</v>
      </c>
      <c r="AV11" s="64">
        <v>3.6</v>
      </c>
      <c r="AW11" s="64">
        <v>3.4299999999999997</v>
      </c>
      <c r="AX11" s="64">
        <v>3.72</v>
      </c>
      <c r="AY11" s="64">
        <v>3.6900000000000004</v>
      </c>
      <c r="AZ11" s="58">
        <v>2.5300000000000002</v>
      </c>
    </row>
    <row r="12" spans="3:52" x14ac:dyDescent="0.45">
      <c r="C12" s="65" t="s">
        <v>30</v>
      </c>
      <c r="D12" s="62">
        <v>2.54</v>
      </c>
      <c r="E12" s="62">
        <v>3.12</v>
      </c>
      <c r="F12" s="62">
        <f>VLOOKUP(C12,[1]Sheet2!$B$3:$C$18,2,0)</f>
        <v>3.19</v>
      </c>
      <c r="G12" s="62">
        <v>3.11</v>
      </c>
      <c r="H12" s="62">
        <v>2.9</v>
      </c>
      <c r="I12" s="62">
        <v>3</v>
      </c>
      <c r="J12" s="62">
        <v>2.83</v>
      </c>
      <c r="K12" s="62">
        <v>2.7</v>
      </c>
      <c r="L12" s="62">
        <v>2.4900000000000002</v>
      </c>
      <c r="M12" s="62">
        <v>2.44</v>
      </c>
      <c r="N12" s="62">
        <v>2.41</v>
      </c>
      <c r="O12" s="62">
        <v>2.21</v>
      </c>
      <c r="P12" s="62">
        <v>2.23</v>
      </c>
      <c r="Q12" s="62">
        <v>2.09</v>
      </c>
      <c r="R12" s="62">
        <v>2</v>
      </c>
      <c r="S12" s="62">
        <v>2.0499999999999998</v>
      </c>
      <c r="T12" s="62">
        <v>2.1</v>
      </c>
      <c r="U12" s="62">
        <v>2.0499999999999998</v>
      </c>
      <c r="V12" s="62">
        <v>1.99</v>
      </c>
      <c r="W12" s="62">
        <v>1.9</v>
      </c>
      <c r="X12" s="62">
        <v>1.9100000000000001</v>
      </c>
      <c r="Y12" s="62">
        <v>2.0099999999999998</v>
      </c>
      <c r="Z12" s="62">
        <v>1.96</v>
      </c>
      <c r="AA12" s="62">
        <v>1.94</v>
      </c>
      <c r="AB12" s="62">
        <v>2.0300000000000002</v>
      </c>
      <c r="AC12" s="62">
        <v>2.12</v>
      </c>
      <c r="AD12" s="62">
        <v>1.81</v>
      </c>
      <c r="AE12" s="62">
        <v>1.83</v>
      </c>
      <c r="AF12" s="62">
        <v>1.86</v>
      </c>
      <c r="AG12" s="62">
        <v>1.7000000000000002</v>
      </c>
      <c r="AH12" s="62">
        <v>1.55</v>
      </c>
      <c r="AI12" s="62">
        <v>1.6800000000000002</v>
      </c>
      <c r="AJ12" s="62">
        <v>1.6400000000000001</v>
      </c>
      <c r="AK12" s="62">
        <v>1.6600000000000001</v>
      </c>
      <c r="AL12" s="62">
        <v>1.53</v>
      </c>
      <c r="AM12" s="63">
        <v>1.61</v>
      </c>
      <c r="AN12" s="63">
        <v>1.88</v>
      </c>
      <c r="AO12" s="63">
        <v>2.2000000000000002</v>
      </c>
      <c r="AP12" s="63">
        <v>2.13</v>
      </c>
      <c r="AQ12" s="63">
        <v>2.2599999999999998</v>
      </c>
      <c r="AR12" s="64"/>
      <c r="AS12" s="64"/>
      <c r="AT12" s="64"/>
      <c r="AU12" s="64"/>
      <c r="AV12" s="64"/>
      <c r="AW12" s="64"/>
      <c r="AX12" s="64"/>
      <c r="AY12" s="64"/>
      <c r="AZ12" s="58">
        <v>3.81</v>
      </c>
    </row>
    <row r="13" spans="3:52" x14ac:dyDescent="0.45">
      <c r="C13" s="21" t="s">
        <v>38</v>
      </c>
      <c r="D13" s="62">
        <v>2.2400000000000002</v>
      </c>
      <c r="E13" s="62">
        <v>2.46</v>
      </c>
      <c r="F13" s="62">
        <f>VLOOKUP(C13,[1]Sheet2!$B$3:$C$18,2,0)</f>
        <v>2.67</v>
      </c>
      <c r="G13" s="62">
        <v>2.8</v>
      </c>
      <c r="H13" s="62">
        <v>2.91</v>
      </c>
      <c r="I13" s="62">
        <v>2.89</v>
      </c>
      <c r="J13" s="62">
        <v>3.02</v>
      </c>
      <c r="K13" s="62">
        <v>3.22</v>
      </c>
      <c r="L13" s="62">
        <v>3.24</v>
      </c>
      <c r="M13" s="62">
        <v>3.2</v>
      </c>
      <c r="N13" s="62">
        <v>3.18</v>
      </c>
      <c r="O13" s="62">
        <v>3.24</v>
      </c>
      <c r="P13" s="62">
        <v>3.17</v>
      </c>
      <c r="Q13" s="62">
        <v>3.3</v>
      </c>
      <c r="R13" s="62">
        <v>3.22</v>
      </c>
      <c r="S13" s="62">
        <v>3.04</v>
      </c>
      <c r="T13" s="62">
        <v>3.01</v>
      </c>
      <c r="U13" s="62">
        <v>2.9699999999999998</v>
      </c>
      <c r="V13" s="62">
        <v>2.85</v>
      </c>
      <c r="W13" s="62">
        <v>3.09</v>
      </c>
      <c r="X13" s="62">
        <v>3.06</v>
      </c>
      <c r="Y13" s="62">
        <v>3.21</v>
      </c>
      <c r="Z13" s="62">
        <v>3.4299999999999997</v>
      </c>
      <c r="AA13" s="62">
        <v>3.3</v>
      </c>
      <c r="AB13" s="62">
        <v>2.9299999999999997</v>
      </c>
      <c r="AC13" s="62">
        <v>3.05</v>
      </c>
      <c r="AD13" s="62">
        <v>3.2</v>
      </c>
      <c r="AE13" s="62"/>
      <c r="AF13" s="62"/>
      <c r="AG13" s="62"/>
      <c r="AH13" s="62"/>
      <c r="AI13" s="62"/>
      <c r="AJ13" s="62"/>
      <c r="AK13" s="62"/>
      <c r="AL13" s="62"/>
      <c r="AM13" s="63"/>
      <c r="AN13" s="63"/>
      <c r="AO13" s="63"/>
      <c r="AP13" s="63"/>
      <c r="AQ13" s="63"/>
      <c r="AR13" s="64"/>
      <c r="AS13" s="64"/>
      <c r="AT13" s="64"/>
      <c r="AU13" s="64"/>
      <c r="AV13" s="64"/>
      <c r="AW13" s="64"/>
      <c r="AX13" s="64"/>
      <c r="AY13" s="64"/>
      <c r="AZ13" s="58"/>
    </row>
    <row r="14" spans="3:52" x14ac:dyDescent="0.45">
      <c r="C14" s="21" t="s">
        <v>96</v>
      </c>
      <c r="D14" s="62">
        <v>2.78</v>
      </c>
      <c r="E14" s="62">
        <v>1.46</v>
      </c>
      <c r="F14" s="62">
        <v>1.45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3"/>
      <c r="AN14" s="63"/>
      <c r="AO14" s="63"/>
      <c r="AP14" s="63"/>
      <c r="AQ14" s="63"/>
      <c r="AR14" s="64"/>
      <c r="AS14" s="64"/>
      <c r="AT14" s="64"/>
      <c r="AU14" s="64"/>
      <c r="AV14" s="64"/>
      <c r="AW14" s="64"/>
      <c r="AX14" s="64"/>
      <c r="AY14" s="64"/>
      <c r="AZ14" s="58"/>
    </row>
    <row r="15" spans="3:52" x14ac:dyDescent="0.45">
      <c r="C15" s="21" t="s">
        <v>40</v>
      </c>
      <c r="D15" s="62">
        <v>2.1800000000000002</v>
      </c>
      <c r="E15" s="62">
        <v>2.08</v>
      </c>
      <c r="F15" s="62">
        <f>VLOOKUP(C15,[1]Sheet2!$B$3:$C$18,2,0)</f>
        <v>2.06</v>
      </c>
      <c r="G15" s="62">
        <v>2.0499999999999998</v>
      </c>
      <c r="H15" s="62">
        <v>2</v>
      </c>
      <c r="I15" s="62">
        <v>2.0299999999999998</v>
      </c>
      <c r="J15" s="62">
        <v>2.08</v>
      </c>
      <c r="K15" s="62">
        <v>2.11</v>
      </c>
      <c r="L15" s="62">
        <v>2.02</v>
      </c>
      <c r="M15" s="62">
        <v>1.99</v>
      </c>
      <c r="N15" s="62">
        <v>1.94</v>
      </c>
      <c r="O15" s="62">
        <v>1.9</v>
      </c>
      <c r="P15" s="62">
        <v>1.88</v>
      </c>
      <c r="Q15" s="62">
        <v>1.89</v>
      </c>
      <c r="R15" s="62">
        <v>1.9</v>
      </c>
      <c r="S15" s="62">
        <v>1.9</v>
      </c>
      <c r="T15" s="62">
        <v>1.94</v>
      </c>
      <c r="U15" s="62">
        <v>1.8800000000000001</v>
      </c>
      <c r="V15" s="62">
        <v>1.82</v>
      </c>
      <c r="W15" s="62">
        <v>1.81</v>
      </c>
      <c r="X15" s="62">
        <v>1.79</v>
      </c>
      <c r="Y15" s="62">
        <v>1.78</v>
      </c>
      <c r="Z15" s="62">
        <v>1.7799999999999998</v>
      </c>
      <c r="AA15" s="62">
        <v>2.14</v>
      </c>
      <c r="AB15" s="62">
        <v>2.0299999999999998</v>
      </c>
      <c r="AC15" s="62">
        <v>2.12</v>
      </c>
      <c r="AD15" s="62">
        <v>2.2400000000000002</v>
      </c>
      <c r="AE15" s="62">
        <v>2.29</v>
      </c>
      <c r="AF15" s="62">
        <v>2.39</v>
      </c>
      <c r="AG15" s="62">
        <v>2.4299999999999997</v>
      </c>
      <c r="AH15" s="62">
        <v>2.5</v>
      </c>
      <c r="AI15" s="62">
        <v>2.5299999999999998</v>
      </c>
      <c r="AJ15" s="62">
        <v>2.5300000000000002</v>
      </c>
      <c r="AK15" s="62">
        <v>2.59</v>
      </c>
      <c r="AL15" s="62">
        <v>2.27</v>
      </c>
      <c r="AM15" s="63">
        <v>2.1500000000000004</v>
      </c>
      <c r="AN15" s="63">
        <v>2.17</v>
      </c>
      <c r="AO15" s="63">
        <v>2.4099999999999997</v>
      </c>
      <c r="AP15" s="63">
        <v>2.12</v>
      </c>
      <c r="AQ15" s="63">
        <v>2.2199999999999998</v>
      </c>
      <c r="AR15" s="64">
        <v>1.5</v>
      </c>
      <c r="AS15" s="64">
        <v>1.5699999999999998</v>
      </c>
      <c r="AT15" s="64">
        <v>1.56</v>
      </c>
      <c r="AU15" s="64">
        <v>1.69</v>
      </c>
      <c r="AV15" s="64">
        <v>1.74</v>
      </c>
      <c r="AW15" s="64">
        <v>1.76</v>
      </c>
      <c r="AX15" s="64">
        <v>1.77</v>
      </c>
      <c r="AY15" s="64">
        <v>1.6099999999999999</v>
      </c>
      <c r="AZ15" s="58">
        <v>1.63</v>
      </c>
    </row>
    <row r="16" spans="3:52" x14ac:dyDescent="0.45">
      <c r="C16" s="67" t="s">
        <v>22</v>
      </c>
      <c r="D16" s="62">
        <v>0.93</v>
      </c>
      <c r="E16" s="62">
        <v>0.93</v>
      </c>
      <c r="F16" s="62">
        <f>VLOOKUP(C16,[1]Sheet2!$B$3:$C$18,2,0)</f>
        <v>0.92</v>
      </c>
      <c r="G16" s="62">
        <v>0.98</v>
      </c>
      <c r="H16" s="62">
        <v>1</v>
      </c>
      <c r="I16" s="62">
        <v>1.01</v>
      </c>
      <c r="J16" s="62">
        <v>0.93</v>
      </c>
      <c r="K16" s="62">
        <v>0.79</v>
      </c>
      <c r="L16" s="62">
        <v>0.75</v>
      </c>
      <c r="M16" s="62">
        <v>0.75</v>
      </c>
      <c r="N16" s="62">
        <v>0.77</v>
      </c>
      <c r="O16" s="62">
        <v>0.78</v>
      </c>
      <c r="P16" s="62">
        <v>0.75</v>
      </c>
      <c r="Q16" s="62">
        <v>0.74</v>
      </c>
      <c r="R16" s="62">
        <v>0.69</v>
      </c>
      <c r="S16" s="62">
        <v>0.65</v>
      </c>
      <c r="T16" s="62">
        <v>0.63</v>
      </c>
      <c r="U16" s="62">
        <v>0.59</v>
      </c>
      <c r="V16" s="62">
        <v>0.59</v>
      </c>
      <c r="W16" s="62">
        <v>0.77</v>
      </c>
      <c r="X16" s="62">
        <v>0.76</v>
      </c>
      <c r="Y16" s="62">
        <v>0.74</v>
      </c>
      <c r="Z16" s="62">
        <v>0.78</v>
      </c>
      <c r="AA16" s="62">
        <v>0.73</v>
      </c>
      <c r="AB16" s="62">
        <v>0.7</v>
      </c>
      <c r="AC16" s="62">
        <v>0.73</v>
      </c>
      <c r="AD16" s="62">
        <v>0.73</v>
      </c>
      <c r="AE16" s="62">
        <v>0.71</v>
      </c>
      <c r="AF16" s="62">
        <v>0.69</v>
      </c>
      <c r="AG16" s="62">
        <v>0.71</v>
      </c>
      <c r="AH16" s="62">
        <v>0.74</v>
      </c>
      <c r="AI16" s="62">
        <v>0.76</v>
      </c>
      <c r="AJ16" s="62">
        <v>0.84</v>
      </c>
      <c r="AK16" s="62">
        <v>0.84</v>
      </c>
      <c r="AL16" s="62">
        <v>0.63</v>
      </c>
      <c r="AM16" s="63">
        <v>0.59</v>
      </c>
      <c r="AN16" s="63">
        <v>0.51</v>
      </c>
      <c r="AO16" s="63">
        <v>0.63</v>
      </c>
      <c r="AP16" s="63">
        <v>0.55000000000000004</v>
      </c>
      <c r="AQ16" s="63">
        <v>0.54</v>
      </c>
      <c r="AR16" s="64">
        <v>0.64</v>
      </c>
      <c r="AS16" s="64">
        <v>0.69</v>
      </c>
      <c r="AT16" s="64">
        <v>0.64</v>
      </c>
      <c r="AU16" s="64">
        <v>0.66</v>
      </c>
      <c r="AV16" s="64">
        <v>0.67</v>
      </c>
      <c r="AW16" s="64">
        <v>0.68</v>
      </c>
      <c r="AX16" s="64">
        <v>0.65</v>
      </c>
      <c r="AY16" s="64">
        <v>0.64</v>
      </c>
      <c r="AZ16" s="58">
        <v>0.59</v>
      </c>
    </row>
    <row r="17" spans="3:52" x14ac:dyDescent="0.45">
      <c r="C17" s="67" t="s">
        <v>97</v>
      </c>
      <c r="D17" s="62">
        <v>1.31</v>
      </c>
      <c r="E17" s="62">
        <v>0.94</v>
      </c>
      <c r="F17" s="62">
        <v>0.88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3"/>
      <c r="AN17" s="63"/>
      <c r="AO17" s="63"/>
      <c r="AP17" s="63"/>
      <c r="AQ17" s="63"/>
      <c r="AR17" s="64"/>
      <c r="AS17" s="64"/>
      <c r="AT17" s="64"/>
      <c r="AU17" s="64"/>
      <c r="AV17" s="64"/>
      <c r="AW17" s="64"/>
      <c r="AX17" s="64"/>
      <c r="AY17" s="64"/>
      <c r="AZ17" s="58"/>
    </row>
    <row r="18" spans="3:52" x14ac:dyDescent="0.45">
      <c r="C18" s="21" t="s">
        <v>41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0.25</v>
      </c>
      <c r="J18" s="62">
        <v>0.28000000000000003</v>
      </c>
      <c r="K18" s="62">
        <v>0.31</v>
      </c>
      <c r="L18" s="62">
        <v>0.33</v>
      </c>
      <c r="M18" s="62">
        <v>0.32</v>
      </c>
      <c r="N18" s="62">
        <v>0.36</v>
      </c>
      <c r="O18" s="62">
        <v>0.35</v>
      </c>
      <c r="P18" s="62">
        <v>0.36</v>
      </c>
      <c r="Q18" s="62">
        <v>0.41</v>
      </c>
      <c r="R18" s="62">
        <v>0.44</v>
      </c>
      <c r="S18" s="62">
        <v>0.48</v>
      </c>
      <c r="T18" s="62">
        <v>0.49</v>
      </c>
      <c r="U18" s="62">
        <v>0.48</v>
      </c>
      <c r="V18" s="62">
        <v>0.52</v>
      </c>
      <c r="W18" s="62">
        <v>0.48</v>
      </c>
      <c r="X18" s="62">
        <v>0.51</v>
      </c>
      <c r="Y18" s="62">
        <v>0.49</v>
      </c>
      <c r="Z18" s="62">
        <v>0.47</v>
      </c>
      <c r="AA18" s="62">
        <v>0.53</v>
      </c>
      <c r="AB18" s="62">
        <v>0.49</v>
      </c>
      <c r="AC18" s="62">
        <v>0.59</v>
      </c>
      <c r="AD18" s="62">
        <v>0.55000000000000004</v>
      </c>
      <c r="AE18" s="62">
        <v>0.5</v>
      </c>
      <c r="AF18" s="62">
        <v>0.56000000000000005</v>
      </c>
      <c r="AG18" s="62">
        <v>0.54</v>
      </c>
      <c r="AH18" s="62">
        <v>0.55000000000000004</v>
      </c>
      <c r="AI18" s="62">
        <v>0.64</v>
      </c>
      <c r="AJ18" s="62">
        <v>0.67</v>
      </c>
      <c r="AK18" s="62">
        <v>0.53</v>
      </c>
      <c r="AL18" s="62">
        <v>0.52</v>
      </c>
      <c r="AM18" s="63">
        <v>0.43</v>
      </c>
      <c r="AN18" s="63">
        <v>0.56000000000000005</v>
      </c>
      <c r="AO18" s="63">
        <v>0.56000000000000005</v>
      </c>
      <c r="AP18" s="63">
        <v>0.56000000000000005</v>
      </c>
      <c r="AQ18" s="63">
        <v>0.5</v>
      </c>
      <c r="AR18" s="64">
        <v>0.67</v>
      </c>
      <c r="AS18" s="64">
        <v>0.7</v>
      </c>
      <c r="AT18" s="64">
        <v>0.69</v>
      </c>
      <c r="AU18" s="64">
        <v>0.72</v>
      </c>
      <c r="AV18" s="64">
        <v>0.72</v>
      </c>
      <c r="AW18" s="64">
        <v>0.76</v>
      </c>
      <c r="AX18" s="64">
        <v>0.75</v>
      </c>
      <c r="AY18" s="64">
        <v>0.75</v>
      </c>
      <c r="AZ18" s="58">
        <v>0.75</v>
      </c>
    </row>
    <row r="19" spans="3:52" x14ac:dyDescent="0.45">
      <c r="C19" s="67" t="s">
        <v>25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3">
        <v>0</v>
      </c>
      <c r="AN19" s="63">
        <v>0.27</v>
      </c>
      <c r="AO19" s="63">
        <v>0.42</v>
      </c>
      <c r="AP19" s="63">
        <v>0.35</v>
      </c>
      <c r="AQ19" s="63">
        <v>0.32</v>
      </c>
      <c r="AR19" s="64">
        <v>0.33</v>
      </c>
      <c r="AS19" s="64">
        <v>0.35</v>
      </c>
      <c r="AT19" s="64">
        <v>0.49</v>
      </c>
      <c r="AU19" s="64">
        <v>0.48</v>
      </c>
      <c r="AV19" s="64">
        <v>0.42</v>
      </c>
      <c r="AW19" s="64">
        <v>0.41</v>
      </c>
      <c r="AX19" s="64">
        <v>0.51</v>
      </c>
      <c r="AY19" s="64">
        <v>0.53</v>
      </c>
      <c r="AZ19" s="58">
        <v>0.6</v>
      </c>
    </row>
    <row r="20" spans="3:52" x14ac:dyDescent="0.45">
      <c r="C20" s="69" t="s">
        <v>48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</row>
    <row r="22" spans="3:52" x14ac:dyDescent="0.45"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3"/>
      <c r="AB22" s="52"/>
      <c r="AC22" s="54"/>
    </row>
    <row r="23" spans="3:52" x14ac:dyDescent="0.45">
      <c r="AC23" s="24"/>
    </row>
    <row r="24" spans="3:52" x14ac:dyDescent="0.45">
      <c r="AC24" s="24"/>
    </row>
    <row r="25" spans="3:52" x14ac:dyDescent="0.45">
      <c r="AC25" s="24"/>
    </row>
    <row r="26" spans="3:52" x14ac:dyDescent="0.45">
      <c r="AC26" s="24"/>
    </row>
    <row r="27" spans="3:52" x14ac:dyDescent="0.45">
      <c r="AC27" s="24"/>
    </row>
    <row r="28" spans="3:52" x14ac:dyDescent="0.45">
      <c r="AC28" s="24"/>
    </row>
    <row r="29" spans="3:52" x14ac:dyDescent="0.45">
      <c r="AC29" s="24"/>
    </row>
    <row r="30" spans="3:52" x14ac:dyDescent="0.45">
      <c r="AC30" s="24"/>
    </row>
    <row r="31" spans="3:52" x14ac:dyDescent="0.45">
      <c r="AC31" s="24"/>
    </row>
    <row r="32" spans="3:52" x14ac:dyDescent="0.45">
      <c r="AC32" s="24"/>
    </row>
    <row r="33" spans="26:36" x14ac:dyDescent="0.45">
      <c r="AC33" s="24"/>
    </row>
    <row r="34" spans="26:36" x14ac:dyDescent="0.45">
      <c r="Z34" s="24"/>
      <c r="AA34"/>
      <c r="AB34" s="24"/>
      <c r="AF34" s="24"/>
      <c r="AJ34"/>
    </row>
    <row r="35" spans="26:36" x14ac:dyDescent="0.45">
      <c r="Z35" s="24"/>
      <c r="AA35"/>
      <c r="AB35" s="24"/>
      <c r="AF35" s="24"/>
      <c r="AJ35"/>
    </row>
    <row r="36" spans="26:36" x14ac:dyDescent="0.45">
      <c r="Z36" s="24"/>
      <c r="AA36"/>
      <c r="AB36" s="24"/>
      <c r="AF36" s="24"/>
      <c r="AJ36"/>
    </row>
    <row r="37" spans="26:36" x14ac:dyDescent="0.45">
      <c r="Z37" s="24"/>
      <c r="AA37"/>
      <c r="AB37" s="24"/>
      <c r="AF37" s="24"/>
      <c r="AJ37"/>
    </row>
    <row r="38" spans="26:36" x14ac:dyDescent="0.45">
      <c r="Z38" s="24"/>
      <c r="AA38"/>
      <c r="AF38" s="24"/>
      <c r="AJ38"/>
    </row>
    <row r="39" spans="26:36" x14ac:dyDescent="0.45">
      <c r="Z39" s="24"/>
      <c r="AA39"/>
      <c r="AF39" s="24"/>
      <c r="AJ39"/>
    </row>
    <row r="40" spans="26:36" x14ac:dyDescent="0.45">
      <c r="Z40" s="24"/>
      <c r="AA40"/>
      <c r="AF40" s="24"/>
      <c r="AJ40"/>
    </row>
    <row r="41" spans="26:36" x14ac:dyDescent="0.45">
      <c r="Z41" s="24"/>
      <c r="AA41"/>
      <c r="AF41" s="24"/>
      <c r="AJ41"/>
    </row>
    <row r="42" spans="26:36" x14ac:dyDescent="0.45">
      <c r="Z42" s="24"/>
      <c r="AA42"/>
      <c r="AF42" s="24"/>
      <c r="AJ42"/>
    </row>
    <row r="43" spans="26:36" x14ac:dyDescent="0.45">
      <c r="Z43" s="24"/>
      <c r="AA43"/>
      <c r="AF43" s="24"/>
      <c r="AJ43"/>
    </row>
    <row r="44" spans="26:36" x14ac:dyDescent="0.45">
      <c r="Z44" s="24"/>
      <c r="AA44"/>
      <c r="AF44" s="24"/>
      <c r="AJ44"/>
    </row>
    <row r="45" spans="26:36" x14ac:dyDescent="0.45">
      <c r="Z45" s="24"/>
      <c r="AA45"/>
      <c r="AF45" s="24"/>
      <c r="AJ45"/>
    </row>
    <row r="46" spans="26:36" x14ac:dyDescent="0.45">
      <c r="Z46" s="24"/>
      <c r="AA46"/>
      <c r="AF46" s="24"/>
      <c r="AJ46"/>
    </row>
    <row r="47" spans="26:36" x14ac:dyDescent="0.45">
      <c r="Z47" s="24"/>
      <c r="AA47"/>
      <c r="AF47" s="24"/>
      <c r="AJ47"/>
    </row>
    <row r="48" spans="26:36" x14ac:dyDescent="0.45">
      <c r="Z48" s="24"/>
      <c r="AA48"/>
      <c r="AF48" s="24"/>
      <c r="AJ48"/>
    </row>
    <row r="49" spans="26:36" x14ac:dyDescent="0.45">
      <c r="Z49" s="24"/>
      <c r="AA49"/>
      <c r="AF49" s="24"/>
      <c r="AJ49"/>
    </row>
    <row r="50" spans="26:36" x14ac:dyDescent="0.45">
      <c r="Z50" s="24"/>
      <c r="AA50"/>
      <c r="AF50" s="24"/>
      <c r="AJ50"/>
    </row>
    <row r="51" spans="26:36" x14ac:dyDescent="0.45">
      <c r="Z51" s="24"/>
      <c r="AA51"/>
      <c r="AF51" s="24"/>
      <c r="AJ51"/>
    </row>
    <row r="52" spans="26:36" x14ac:dyDescent="0.45">
      <c r="Z52" s="24"/>
      <c r="AA52"/>
      <c r="AF52" s="24"/>
      <c r="AJ52"/>
    </row>
    <row r="53" spans="26:36" x14ac:dyDescent="0.45">
      <c r="Z53" s="24"/>
      <c r="AA53"/>
      <c r="AF53" s="24"/>
      <c r="AJ53"/>
    </row>
    <row r="54" spans="26:36" x14ac:dyDescent="0.45">
      <c r="Z54" s="24"/>
      <c r="AA54"/>
      <c r="AF54" s="24"/>
      <c r="AJ54"/>
    </row>
    <row r="55" spans="26:36" x14ac:dyDescent="0.45">
      <c r="Z55" s="24"/>
      <c r="AA55"/>
      <c r="AF55" s="24"/>
      <c r="AJ55"/>
    </row>
    <row r="56" spans="26:36" x14ac:dyDescent="0.45">
      <c r="Z56" s="24"/>
      <c r="AA56"/>
      <c r="AF56" s="24"/>
      <c r="AJ56"/>
    </row>
    <row r="57" spans="26:36" x14ac:dyDescent="0.45">
      <c r="Z57" s="24"/>
      <c r="AA57"/>
      <c r="AF57" s="24"/>
      <c r="AJ57"/>
    </row>
    <row r="58" spans="26:36" x14ac:dyDescent="0.45">
      <c r="Z58" s="24"/>
      <c r="AA58"/>
      <c r="AF58" s="24"/>
      <c r="AJ58"/>
    </row>
  </sheetData>
  <sortState xmlns:xlrd2="http://schemas.microsoft.com/office/spreadsheetml/2017/richdata2" ref="C3:AY19">
    <sortCondition descending="1" ref="F3:F19"/>
  </sortState>
  <mergeCells count="2">
    <mergeCell ref="C20:AK20"/>
    <mergeCell ref="C1:AK1"/>
  </mergeCells>
  <conditionalFormatting sqref="D3:AY3">
    <cfRule type="colorScale" priority="18">
      <colorScale>
        <cfvo type="min"/>
        <cfvo type="max"/>
        <color rgb="FFFFEF9C"/>
        <color rgb="FF63BE7B"/>
      </colorScale>
    </cfRule>
  </conditionalFormatting>
  <conditionalFormatting sqref="D4:AY4">
    <cfRule type="colorScale" priority="17">
      <colorScale>
        <cfvo type="min"/>
        <cfvo type="max"/>
        <color rgb="FFFFEF9C"/>
        <color rgb="FF63BE7B"/>
      </colorScale>
    </cfRule>
  </conditionalFormatting>
  <conditionalFormatting sqref="D5:AY5">
    <cfRule type="colorScale" priority="16">
      <colorScale>
        <cfvo type="min"/>
        <cfvo type="max"/>
        <color rgb="FFFFEF9C"/>
        <color rgb="FF63BE7B"/>
      </colorScale>
    </cfRule>
  </conditionalFormatting>
  <conditionalFormatting sqref="D6:AY6">
    <cfRule type="colorScale" priority="14">
      <colorScale>
        <cfvo type="min"/>
        <cfvo type="max"/>
        <color rgb="FFFFEF9C"/>
        <color rgb="FF63BE7B"/>
      </colorScale>
    </cfRule>
  </conditionalFormatting>
  <conditionalFormatting sqref="D7:AY7">
    <cfRule type="colorScale" priority="13">
      <colorScale>
        <cfvo type="min"/>
        <cfvo type="max"/>
        <color rgb="FFFFEF9C"/>
        <color rgb="FF63BE7B"/>
      </colorScale>
    </cfRule>
  </conditionalFormatting>
  <conditionalFormatting sqref="D8:AY8">
    <cfRule type="colorScale" priority="12">
      <colorScale>
        <cfvo type="min"/>
        <cfvo type="max"/>
        <color rgb="FFFFEF9C"/>
        <color rgb="FF63BE7B"/>
      </colorScale>
    </cfRule>
  </conditionalFormatting>
  <conditionalFormatting sqref="D9:AY9">
    <cfRule type="colorScale" priority="11">
      <colorScale>
        <cfvo type="min"/>
        <cfvo type="max"/>
        <color rgb="FFFFEF9C"/>
        <color rgb="FF63BE7B"/>
      </colorScale>
    </cfRule>
  </conditionalFormatting>
  <conditionalFormatting sqref="D10:AY10">
    <cfRule type="colorScale" priority="10">
      <colorScale>
        <cfvo type="min"/>
        <cfvo type="max"/>
        <color rgb="FFFFEF9C"/>
        <color rgb="FF63BE7B"/>
      </colorScale>
    </cfRule>
  </conditionalFormatting>
  <conditionalFormatting sqref="D11:AY11">
    <cfRule type="colorScale" priority="9">
      <colorScale>
        <cfvo type="min"/>
        <cfvo type="max"/>
        <color rgb="FFFFEF9C"/>
        <color rgb="FF63BE7B"/>
      </colorScale>
    </cfRule>
  </conditionalFormatting>
  <conditionalFormatting sqref="D12:AY12">
    <cfRule type="colorScale" priority="8">
      <colorScale>
        <cfvo type="min"/>
        <cfvo type="max"/>
        <color rgb="FFFFEF9C"/>
        <color rgb="FF63BE7B"/>
      </colorScale>
    </cfRule>
  </conditionalFormatting>
  <conditionalFormatting sqref="D13:AY13">
    <cfRule type="colorScale" priority="7">
      <colorScale>
        <cfvo type="min"/>
        <cfvo type="max"/>
        <color rgb="FFFFEF9C"/>
        <color rgb="FF63BE7B"/>
      </colorScale>
    </cfRule>
  </conditionalFormatting>
  <conditionalFormatting sqref="D14:AY14">
    <cfRule type="colorScale" priority="6">
      <colorScale>
        <cfvo type="min"/>
        <cfvo type="max"/>
        <color rgb="FFFFEF9C"/>
        <color rgb="FF63BE7B"/>
      </colorScale>
    </cfRule>
  </conditionalFormatting>
  <conditionalFormatting sqref="D15:AY15">
    <cfRule type="colorScale" priority="5">
      <colorScale>
        <cfvo type="min"/>
        <cfvo type="max"/>
        <color rgb="FFFFEF9C"/>
        <color rgb="FF63BE7B"/>
      </colorScale>
    </cfRule>
  </conditionalFormatting>
  <conditionalFormatting sqref="D15:AY16">
    <cfRule type="colorScale" priority="4">
      <colorScale>
        <cfvo type="min"/>
        <cfvo type="max"/>
        <color rgb="FFFFEF9C"/>
        <color rgb="FF63BE7B"/>
      </colorScale>
    </cfRule>
  </conditionalFormatting>
  <conditionalFormatting sqref="D17:AY17">
    <cfRule type="colorScale" priority="3">
      <colorScale>
        <cfvo type="min"/>
        <cfvo type="max"/>
        <color rgb="FFFFEF9C"/>
        <color rgb="FF63BE7B"/>
      </colorScale>
    </cfRule>
  </conditionalFormatting>
  <conditionalFormatting sqref="D18:AY18">
    <cfRule type="colorScale" priority="2">
      <colorScale>
        <cfvo type="min"/>
        <cfvo type="max"/>
        <color rgb="FFFFEF9C"/>
        <color rgb="FF63BE7B"/>
      </colorScale>
    </cfRule>
  </conditionalFormatting>
  <conditionalFormatting sqref="D19:AY19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C1" r:id="rId1" xr:uid="{A2C268E4-7186-4D8A-8321-24DD8F938F52}"/>
    <hyperlink ref="C20" r:id="rId2" xr:uid="{8FBCDA19-9390-4C09-B645-2CAD92AF1E97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37"/>
  <sheetViews>
    <sheetView tabSelected="1" topLeftCell="A26" workbookViewId="0">
      <selection activeCell="G35" sqref="G35"/>
    </sheetView>
  </sheetViews>
  <sheetFormatPr defaultRowHeight="14.25" x14ac:dyDescent="0.45"/>
  <cols>
    <col min="3" max="3" width="15.33203125" customWidth="1"/>
    <col min="4" max="4" width="19.1328125" customWidth="1"/>
    <col min="5" max="5" width="35.46484375" bestFit="1" customWidth="1"/>
    <col min="6" max="6" width="19.6640625" bestFit="1" customWidth="1"/>
  </cols>
  <sheetData>
    <row r="4" spans="3:6" x14ac:dyDescent="0.45">
      <c r="C4" s="68" t="s">
        <v>18</v>
      </c>
      <c r="D4" s="68"/>
      <c r="E4" s="68"/>
      <c r="F4" s="68"/>
    </row>
    <row r="5" spans="3:6" x14ac:dyDescent="0.45">
      <c r="C5" s="21" t="s">
        <v>9</v>
      </c>
      <c r="D5" s="23">
        <v>43192</v>
      </c>
      <c r="E5" s="21" t="s">
        <v>10</v>
      </c>
      <c r="F5" s="25" t="s">
        <v>11</v>
      </c>
    </row>
    <row r="6" spans="3:6" x14ac:dyDescent="0.45">
      <c r="C6" s="21" t="s">
        <v>9</v>
      </c>
      <c r="D6" s="23">
        <v>43192</v>
      </c>
      <c r="E6" s="21" t="s">
        <v>12</v>
      </c>
      <c r="F6" s="25" t="s">
        <v>11</v>
      </c>
    </row>
    <row r="7" spans="3:6" x14ac:dyDescent="0.45">
      <c r="C7" s="21" t="s">
        <v>9</v>
      </c>
      <c r="D7" s="23">
        <v>43192</v>
      </c>
      <c r="E7" s="21" t="s">
        <v>13</v>
      </c>
      <c r="F7" s="25" t="s">
        <v>11</v>
      </c>
    </row>
    <row r="8" spans="3:6" x14ac:dyDescent="0.45">
      <c r="C8" s="21" t="s">
        <v>9</v>
      </c>
      <c r="D8" s="23">
        <v>43192</v>
      </c>
      <c r="E8" s="21" t="s">
        <v>14</v>
      </c>
      <c r="F8" s="26" t="s">
        <v>15</v>
      </c>
    </row>
    <row r="9" spans="3:6" x14ac:dyDescent="0.45">
      <c r="C9" s="21" t="s">
        <v>9</v>
      </c>
      <c r="D9" s="23">
        <v>43192</v>
      </c>
      <c r="E9" s="21" t="s">
        <v>16</v>
      </c>
      <c r="F9" s="26" t="s">
        <v>15</v>
      </c>
    </row>
    <row r="10" spans="3:6" x14ac:dyDescent="0.45">
      <c r="C10" s="21" t="s">
        <v>9</v>
      </c>
      <c r="D10" s="23">
        <v>43192</v>
      </c>
      <c r="E10" s="21" t="s">
        <v>17</v>
      </c>
      <c r="F10" s="26" t="s">
        <v>15</v>
      </c>
    </row>
    <row r="11" spans="3:6" x14ac:dyDescent="0.45">
      <c r="C11" s="21" t="s">
        <v>9</v>
      </c>
      <c r="D11" s="23">
        <v>43371</v>
      </c>
      <c r="E11" s="21" t="s">
        <v>19</v>
      </c>
      <c r="F11" s="25" t="s">
        <v>11</v>
      </c>
    </row>
    <row r="12" spans="3:6" x14ac:dyDescent="0.45">
      <c r="C12" s="21" t="s">
        <v>9</v>
      </c>
      <c r="D12" s="23">
        <v>43371</v>
      </c>
      <c r="E12" s="21" t="s">
        <v>20</v>
      </c>
      <c r="F12" s="26" t="s">
        <v>15</v>
      </c>
    </row>
    <row r="13" spans="3:6" x14ac:dyDescent="0.45">
      <c r="C13" s="21" t="s">
        <v>9</v>
      </c>
      <c r="D13" s="23">
        <v>43553</v>
      </c>
      <c r="E13" s="21" t="s">
        <v>26</v>
      </c>
      <c r="F13" s="25" t="s">
        <v>11</v>
      </c>
    </row>
    <row r="14" spans="3:6" x14ac:dyDescent="0.45">
      <c r="C14" s="21" t="s">
        <v>9</v>
      </c>
      <c r="D14" s="23">
        <v>43553</v>
      </c>
      <c r="E14" s="21" t="s">
        <v>27</v>
      </c>
      <c r="F14" s="26" t="s">
        <v>15</v>
      </c>
    </row>
    <row r="15" spans="3:6" x14ac:dyDescent="0.45">
      <c r="C15" s="21" t="s">
        <v>9</v>
      </c>
      <c r="D15" s="23">
        <v>43735</v>
      </c>
      <c r="E15" s="21" t="s">
        <v>28</v>
      </c>
      <c r="F15" s="25" t="s">
        <v>11</v>
      </c>
    </row>
    <row r="16" spans="3:6" x14ac:dyDescent="0.45">
      <c r="C16" s="21" t="s">
        <v>9</v>
      </c>
      <c r="D16" s="23">
        <v>43735</v>
      </c>
      <c r="E16" s="21" t="s">
        <v>29</v>
      </c>
      <c r="F16" s="26" t="s">
        <v>15</v>
      </c>
    </row>
    <row r="17" spans="3:6" x14ac:dyDescent="0.45">
      <c r="C17" s="21" t="s">
        <v>9</v>
      </c>
      <c r="D17" s="23">
        <v>43909</v>
      </c>
      <c r="E17" s="21" t="s">
        <v>31</v>
      </c>
      <c r="F17" s="25" t="s">
        <v>11</v>
      </c>
    </row>
    <row r="18" spans="3:6" x14ac:dyDescent="0.45">
      <c r="C18" s="21" t="s">
        <v>9</v>
      </c>
      <c r="D18" s="23">
        <v>43909</v>
      </c>
      <c r="E18" s="21" t="s">
        <v>32</v>
      </c>
      <c r="F18" s="26" t="s">
        <v>15</v>
      </c>
    </row>
    <row r="19" spans="3:6" x14ac:dyDescent="0.45">
      <c r="C19" s="21" t="s">
        <v>9</v>
      </c>
      <c r="D19" s="23">
        <v>44043</v>
      </c>
      <c r="E19" s="21" t="s">
        <v>33</v>
      </c>
      <c r="F19" s="25" t="s">
        <v>11</v>
      </c>
    </row>
    <row r="20" spans="3:6" x14ac:dyDescent="0.45">
      <c r="C20" s="21" t="s">
        <v>9</v>
      </c>
      <c r="D20" s="23">
        <v>44043</v>
      </c>
      <c r="E20" s="21" t="s">
        <v>34</v>
      </c>
      <c r="F20" s="26" t="s">
        <v>15</v>
      </c>
    </row>
    <row r="21" spans="3:6" x14ac:dyDescent="0.45">
      <c r="C21" s="21" t="s">
        <v>9</v>
      </c>
      <c r="D21" s="23">
        <v>44286</v>
      </c>
      <c r="E21" s="21" t="s">
        <v>35</v>
      </c>
      <c r="F21" s="25" t="s">
        <v>11</v>
      </c>
    </row>
    <row r="22" spans="3:6" x14ac:dyDescent="0.45">
      <c r="C22" s="21" t="s">
        <v>9</v>
      </c>
      <c r="D22" s="23">
        <v>44286</v>
      </c>
      <c r="E22" s="21" t="s">
        <v>36</v>
      </c>
      <c r="F22" s="26" t="s">
        <v>15</v>
      </c>
    </row>
    <row r="23" spans="3:6" x14ac:dyDescent="0.45">
      <c r="C23" s="21" t="s">
        <v>9</v>
      </c>
      <c r="D23" s="23">
        <v>44651</v>
      </c>
      <c r="E23" s="21" t="s">
        <v>8</v>
      </c>
      <c r="F23" s="25" t="s">
        <v>11</v>
      </c>
    </row>
    <row r="24" spans="3:6" x14ac:dyDescent="0.45">
      <c r="C24" s="21" t="s">
        <v>9</v>
      </c>
      <c r="D24" s="23">
        <v>44651</v>
      </c>
      <c r="E24" s="21" t="s">
        <v>37</v>
      </c>
      <c r="F24" s="26" t="s">
        <v>15</v>
      </c>
    </row>
    <row r="25" spans="3:6" x14ac:dyDescent="0.45">
      <c r="C25" s="21" t="s">
        <v>9</v>
      </c>
      <c r="D25" s="23">
        <v>44834</v>
      </c>
      <c r="E25" s="21" t="s">
        <v>32</v>
      </c>
      <c r="F25" s="25" t="s">
        <v>11</v>
      </c>
    </row>
    <row r="26" spans="3:6" x14ac:dyDescent="0.45">
      <c r="C26" s="21" t="s">
        <v>9</v>
      </c>
      <c r="D26" s="23">
        <v>44834</v>
      </c>
      <c r="E26" s="21" t="s">
        <v>49</v>
      </c>
      <c r="F26" s="26" t="s">
        <v>15</v>
      </c>
    </row>
    <row r="27" spans="3:6" x14ac:dyDescent="0.45">
      <c r="C27" s="21" t="s">
        <v>9</v>
      </c>
      <c r="D27" s="23">
        <v>45120</v>
      </c>
      <c r="E27" s="21" t="s">
        <v>50</v>
      </c>
      <c r="F27" s="26" t="s">
        <v>15</v>
      </c>
    </row>
    <row r="28" spans="3:6" x14ac:dyDescent="0.45">
      <c r="C28" s="21" t="s">
        <v>9</v>
      </c>
      <c r="D28" s="23">
        <v>45378</v>
      </c>
      <c r="E28" s="21" t="s">
        <v>93</v>
      </c>
      <c r="F28" s="26" t="s">
        <v>15</v>
      </c>
    </row>
    <row r="29" spans="3:6" x14ac:dyDescent="0.45">
      <c r="C29" s="21" t="s">
        <v>9</v>
      </c>
      <c r="D29" s="23">
        <v>45379</v>
      </c>
      <c r="E29" s="21" t="s">
        <v>92</v>
      </c>
      <c r="F29" s="25" t="s">
        <v>11</v>
      </c>
    </row>
    <row r="30" spans="3:6" x14ac:dyDescent="0.45">
      <c r="C30" s="21" t="s">
        <v>9</v>
      </c>
      <c r="D30" s="23">
        <v>45565</v>
      </c>
      <c r="E30" s="21" t="s">
        <v>99</v>
      </c>
      <c r="F30" s="26" t="s">
        <v>15</v>
      </c>
    </row>
    <row r="31" spans="3:6" x14ac:dyDescent="0.45">
      <c r="C31" s="21" t="s">
        <v>9</v>
      </c>
      <c r="D31" s="23">
        <v>45565</v>
      </c>
      <c r="E31" s="21" t="s">
        <v>100</v>
      </c>
      <c r="F31" s="26" t="s">
        <v>15</v>
      </c>
    </row>
    <row r="32" spans="3:6" x14ac:dyDescent="0.45">
      <c r="C32" s="21" t="s">
        <v>9</v>
      </c>
      <c r="D32" s="23">
        <v>45565</v>
      </c>
      <c r="E32" s="21" t="s">
        <v>98</v>
      </c>
      <c r="F32" s="25" t="s">
        <v>11</v>
      </c>
    </row>
    <row r="33" spans="3:6" x14ac:dyDescent="0.45">
      <c r="C33" s="21" t="s">
        <v>9</v>
      </c>
      <c r="D33" s="23">
        <v>45565</v>
      </c>
      <c r="E33" s="21" t="s">
        <v>50</v>
      </c>
      <c r="F33" s="25" t="s">
        <v>11</v>
      </c>
    </row>
    <row r="34" spans="3:6" x14ac:dyDescent="0.45">
      <c r="C34" s="21" t="s">
        <v>9</v>
      </c>
      <c r="D34" s="23">
        <v>45744</v>
      </c>
      <c r="E34" s="21" t="s">
        <v>103</v>
      </c>
      <c r="F34" s="26" t="s">
        <v>15</v>
      </c>
    </row>
    <row r="35" spans="3:6" x14ac:dyDescent="0.45">
      <c r="C35" s="21" t="s">
        <v>9</v>
      </c>
      <c r="D35" s="23">
        <v>45744</v>
      </c>
      <c r="E35" s="21" t="s">
        <v>104</v>
      </c>
      <c r="F35" s="26" t="s">
        <v>15</v>
      </c>
    </row>
    <row r="36" spans="3:6" x14ac:dyDescent="0.45">
      <c r="C36" s="21" t="s">
        <v>9</v>
      </c>
      <c r="D36" s="23">
        <v>45744</v>
      </c>
      <c r="E36" s="21" t="s">
        <v>105</v>
      </c>
      <c r="F36" s="25" t="s">
        <v>11</v>
      </c>
    </row>
    <row r="37" spans="3:6" x14ac:dyDescent="0.45">
      <c r="C37" s="21" t="s">
        <v>9</v>
      </c>
      <c r="D37" s="23">
        <v>45744</v>
      </c>
      <c r="E37" s="21" t="s">
        <v>27</v>
      </c>
      <c r="F37" s="25" t="s">
        <v>11</v>
      </c>
    </row>
  </sheetData>
  <mergeCells count="1">
    <mergeCell ref="C4:F4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Jainam Chopra</cp:lastModifiedBy>
  <dcterms:created xsi:type="dcterms:W3CDTF">2011-11-28T07:51:29Z</dcterms:created>
  <dcterms:modified xsi:type="dcterms:W3CDTF">2025-07-01T11:37:22Z</dcterms:modified>
</cp:coreProperties>
</file>