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64a0c04554782d/Documents/WORK/NIFTY 50/"/>
    </mc:Choice>
  </mc:AlternateContent>
  <xr:revisionPtr revIDLastSave="547" documentId="14_{5186FFB2-1796-4A79-8AFC-E169E16F77AD}" xr6:coauthVersionLast="47" xr6:coauthVersionMax="47" xr10:uidLastSave="{5ADD421F-DB23-4CDF-AF69-095DCC6402F6}"/>
  <bookViews>
    <workbookView xWindow="-98" yWindow="-98" windowWidth="21795" windowHeight="12975" activeTab="3" xr2:uid="{00000000-000D-0000-FFFF-FFFF00000000}"/>
  </bookViews>
  <sheets>
    <sheet name="Nifty Calculator Free Float" sheetId="6" r:id="rId1"/>
    <sheet name="Pessimistic Nifty" sheetId="4" r:id="rId2"/>
    <sheet name="Optimistic Nifty" sheetId="7" r:id="rId3"/>
    <sheet name="Sectoral Weights" sheetId="9" r:id="rId4"/>
    <sheet name="Recent changes in Nifty" sheetId="8" r:id="rId5"/>
  </sheets>
  <definedNames>
    <definedName name="_xlnm._FilterDatabase" localSheetId="0" hidden="1">'Nifty Calculator Free Float'!$B$6:$H$56</definedName>
    <definedName name="_xlnm._FilterDatabase" localSheetId="2" hidden="1">'Optimistic Nifty'!$B$6:$H$59</definedName>
    <definedName name="_xlnm._FilterDatabase" localSheetId="1" hidden="1">'Pessimistic Nifty'!$B$6:$H$59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6" l="1"/>
  <c r="G30" i="6" s="1"/>
  <c r="F19" i="6"/>
  <c r="G19" i="6" s="1"/>
  <c r="F50" i="6"/>
  <c r="G50" i="6" s="1"/>
  <c r="F41" i="6"/>
  <c r="G41" i="6" s="1"/>
  <c r="F18" i="6"/>
  <c r="G18" i="6" s="1"/>
  <c r="F9" i="6"/>
  <c r="G9" i="6" s="1"/>
  <c r="F24" i="6"/>
  <c r="G24" i="6" s="1"/>
  <c r="F31" i="6"/>
  <c r="G31" i="6" s="1"/>
  <c r="F49" i="6"/>
  <c r="G49" i="6" s="1"/>
  <c r="F46" i="6"/>
  <c r="G46" i="6" s="1"/>
  <c r="F29" i="6"/>
  <c r="G29" i="6" s="1"/>
  <c r="F37" i="6"/>
  <c r="G37" i="6" s="1"/>
  <c r="F42" i="6"/>
  <c r="G42" i="6" s="1"/>
  <c r="F13" i="6"/>
  <c r="G13" i="6" s="1"/>
  <c r="F10" i="6"/>
  <c r="G10" i="6" s="1"/>
  <c r="F55" i="6"/>
  <c r="G55" i="6" s="1"/>
  <c r="F32" i="6"/>
  <c r="G32" i="6" s="1"/>
  <c r="F54" i="6"/>
  <c r="G54" i="6" s="1"/>
  <c r="F20" i="6"/>
  <c r="G20" i="6" s="1"/>
  <c r="F45" i="6"/>
  <c r="G45" i="6" s="1"/>
  <c r="F51" i="6"/>
  <c r="G51" i="6" s="1"/>
  <c r="F7" i="6"/>
  <c r="G7" i="6" s="1"/>
  <c r="F22" i="6"/>
  <c r="G22" i="6" s="1"/>
  <c r="F16" i="6"/>
  <c r="G16" i="6" s="1"/>
  <c r="F26" i="6"/>
  <c r="G26" i="6" s="1"/>
  <c r="F35" i="6"/>
  <c r="G35" i="6" s="1"/>
  <c r="F21" i="6"/>
  <c r="G21" i="6" s="1"/>
  <c r="F33" i="6"/>
  <c r="G33" i="6" s="1"/>
  <c r="F7" i="4"/>
  <c r="G7" i="4" s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7" i="7"/>
  <c r="G7" i="7" s="1"/>
  <c r="D58" i="4" l="1"/>
  <c r="E7" i="4" l="1"/>
  <c r="F48" i="6"/>
  <c r="D58" i="7" l="1"/>
  <c r="E56" i="7" l="1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F8" i="7" l="1"/>
  <c r="F53" i="6"/>
  <c r="G53" i="6" s="1"/>
  <c r="F8" i="6"/>
  <c r="G8" i="6" s="1"/>
  <c r="F56" i="6"/>
  <c r="G56" i="6" s="1"/>
  <c r="F27" i="6"/>
  <c r="G27" i="6" s="1"/>
  <c r="F14" i="6"/>
  <c r="G14" i="6" s="1"/>
  <c r="F38" i="6"/>
  <c r="G38" i="6" s="1"/>
  <c r="F47" i="6"/>
  <c r="G47" i="6" s="1"/>
  <c r="F15" i="6"/>
  <c r="G15" i="6" s="1"/>
  <c r="F12" i="6"/>
  <c r="G12" i="6" s="1"/>
  <c r="F34" i="6"/>
  <c r="G34" i="6" s="1"/>
  <c r="F40" i="6"/>
  <c r="G40" i="6" s="1"/>
  <c r="F36" i="6"/>
  <c r="G36" i="6" s="1"/>
  <c r="F52" i="6"/>
  <c r="G52" i="6" s="1"/>
  <c r="F43" i="6"/>
  <c r="G43" i="6" s="1"/>
  <c r="F28" i="6"/>
  <c r="G28" i="6" s="1"/>
  <c r="F44" i="6"/>
  <c r="G44" i="6" s="1"/>
  <c r="G48" i="6"/>
  <c r="F25" i="6"/>
  <c r="G25" i="6" s="1"/>
  <c r="F11" i="6"/>
  <c r="G11" i="6" s="1"/>
  <c r="F23" i="6"/>
  <c r="G23" i="6" s="1"/>
  <c r="F39" i="6"/>
  <c r="G39" i="6" s="1"/>
  <c r="F17" i="6"/>
  <c r="G17" i="6" s="1"/>
  <c r="F47" i="7" l="1"/>
  <c r="G47" i="7" s="1"/>
  <c r="F31" i="7"/>
  <c r="G31" i="7" s="1"/>
  <c r="F16" i="7"/>
  <c r="G16" i="7" s="1"/>
  <c r="F35" i="7"/>
  <c r="G35" i="7" s="1"/>
  <c r="H35" i="7" s="1"/>
  <c r="F51" i="7"/>
  <c r="G51" i="7" s="1"/>
  <c r="H51" i="7" s="1"/>
  <c r="F41" i="7"/>
  <c r="G41" i="7" s="1"/>
  <c r="F42" i="7"/>
  <c r="G42" i="7" s="1"/>
  <c r="F21" i="7"/>
  <c r="G21" i="7" s="1"/>
  <c r="H21" i="7" s="1"/>
  <c r="F44" i="7"/>
  <c r="G44" i="7" s="1"/>
  <c r="F55" i="7"/>
  <c r="G55" i="7" s="1"/>
  <c r="F34" i="7"/>
  <c r="G34" i="7" s="1"/>
  <c r="F25" i="7"/>
  <c r="G25" i="7" s="1"/>
  <c r="H25" i="7" s="1"/>
  <c r="F27" i="7"/>
  <c r="G27" i="7" s="1"/>
  <c r="F48" i="7"/>
  <c r="G48" i="7" s="1"/>
  <c r="F40" i="7"/>
  <c r="G40" i="7" s="1"/>
  <c r="F24" i="7"/>
  <c r="G24" i="7" s="1"/>
  <c r="F32" i="7"/>
  <c r="G32" i="7" s="1"/>
  <c r="F50" i="7"/>
  <c r="G50" i="7" s="1"/>
  <c r="F20" i="7"/>
  <c r="G20" i="7" s="1"/>
  <c r="F9" i="7"/>
  <c r="G9" i="7" s="1"/>
  <c r="H9" i="7" s="1"/>
  <c r="F11" i="7"/>
  <c r="G11" i="7" s="1"/>
  <c r="F10" i="7"/>
  <c r="G10" i="7" s="1"/>
  <c r="F46" i="7"/>
  <c r="G46" i="7" s="1"/>
  <c r="F29" i="7"/>
  <c r="G29" i="7" s="1"/>
  <c r="G8" i="7"/>
  <c r="F19" i="7"/>
  <c r="G19" i="7" s="1"/>
  <c r="F13" i="7"/>
  <c r="G13" i="7" s="1"/>
  <c r="F28" i="7"/>
  <c r="G28" i="7" s="1"/>
  <c r="F23" i="7"/>
  <c r="G23" i="7" s="1"/>
  <c r="F26" i="7"/>
  <c r="G26" i="7" s="1"/>
  <c r="F56" i="7"/>
  <c r="G56" i="7" s="1"/>
  <c r="F39" i="7"/>
  <c r="G39" i="7" s="1"/>
  <c r="H39" i="7" s="1"/>
  <c r="F22" i="7"/>
  <c r="G22" i="7" s="1"/>
  <c r="F36" i="7"/>
  <c r="G36" i="7" s="1"/>
  <c r="F54" i="7"/>
  <c r="G54" i="7" s="1"/>
  <c r="F12" i="7"/>
  <c r="G12" i="7" s="1"/>
  <c r="H12" i="7" s="1"/>
  <c r="F45" i="7"/>
  <c r="G45" i="7" s="1"/>
  <c r="F18" i="7"/>
  <c r="G18" i="7" s="1"/>
  <c r="F15" i="7"/>
  <c r="G15" i="7" s="1"/>
  <c r="F14" i="7"/>
  <c r="G14" i="7" s="1"/>
  <c r="H14" i="7" s="1"/>
  <c r="F17" i="7"/>
  <c r="G17" i="7" s="1"/>
  <c r="F53" i="7"/>
  <c r="G53" i="7" s="1"/>
  <c r="F43" i="7"/>
  <c r="G43" i="7" s="1"/>
  <c r="F33" i="7"/>
  <c r="G33" i="7" s="1"/>
  <c r="H33" i="7" s="1"/>
  <c r="F37" i="7"/>
  <c r="G37" i="7" s="1"/>
  <c r="F30" i="7"/>
  <c r="G30" i="7" s="1"/>
  <c r="F38" i="7"/>
  <c r="G38" i="7" s="1"/>
  <c r="H38" i="7" s="1"/>
  <c r="F49" i="7"/>
  <c r="G49" i="7" s="1"/>
  <c r="H49" i="7" s="1"/>
  <c r="F52" i="7"/>
  <c r="G52" i="7" s="1"/>
  <c r="H52" i="7" s="1"/>
  <c r="G49" i="4"/>
  <c r="G38" i="4"/>
  <c r="G30" i="4"/>
  <c r="G37" i="4"/>
  <c r="G33" i="4"/>
  <c r="G43" i="4"/>
  <c r="G53" i="4"/>
  <c r="G17" i="4"/>
  <c r="G14" i="4"/>
  <c r="G15" i="4"/>
  <c r="G18" i="4"/>
  <c r="G45" i="4"/>
  <c r="G12" i="4"/>
  <c r="G54" i="4"/>
  <c r="G36" i="4"/>
  <c r="G22" i="4"/>
  <c r="G39" i="4"/>
  <c r="G56" i="4"/>
  <c r="G26" i="4"/>
  <c r="G23" i="4"/>
  <c r="G28" i="4"/>
  <c r="G13" i="4"/>
  <c r="G19" i="4"/>
  <c r="G8" i="4"/>
  <c r="G29" i="4"/>
  <c r="G46" i="4"/>
  <c r="G10" i="4"/>
  <c r="G11" i="4"/>
  <c r="G9" i="4"/>
  <c r="G20" i="4"/>
  <c r="G50" i="4"/>
  <c r="G32" i="4"/>
  <c r="G24" i="4"/>
  <c r="G40" i="4"/>
  <c r="G48" i="4"/>
  <c r="G27" i="4"/>
  <c r="G25" i="4"/>
  <c r="G34" i="4"/>
  <c r="G55" i="4"/>
  <c r="G44" i="4"/>
  <c r="G21" i="4"/>
  <c r="G42" i="4"/>
  <c r="G41" i="4"/>
  <c r="G51" i="4"/>
  <c r="G35" i="4"/>
  <c r="G16" i="4"/>
  <c r="G31" i="4"/>
  <c r="G47" i="4"/>
  <c r="G52" i="4"/>
  <c r="H44" i="7" l="1"/>
  <c r="H29" i="7"/>
  <c r="H40" i="7"/>
  <c r="H50" i="7"/>
  <c r="H16" i="7"/>
  <c r="H28" i="7"/>
  <c r="H24" i="7"/>
  <c r="H20" i="7"/>
  <c r="H46" i="7"/>
  <c r="H13" i="7"/>
  <c r="H26" i="7"/>
  <c r="H36" i="7"/>
  <c r="H7" i="7"/>
  <c r="H47" i="7"/>
  <c r="H27" i="7"/>
  <c r="H56" i="7"/>
  <c r="H54" i="7"/>
  <c r="H15" i="7"/>
  <c r="H43" i="7"/>
  <c r="H30" i="7"/>
  <c r="H41" i="7"/>
  <c r="H11" i="7"/>
  <c r="H45" i="7"/>
  <c r="H42" i="7"/>
  <c r="H48" i="7"/>
  <c r="H10" i="7"/>
  <c r="H23" i="7"/>
  <c r="H18" i="7"/>
  <c r="H37" i="7"/>
  <c r="H31" i="7"/>
  <c r="H34" i="7"/>
  <c r="H32" i="7"/>
  <c r="H19" i="7"/>
  <c r="H22" i="7"/>
  <c r="H53" i="7"/>
  <c r="H55" i="7"/>
  <c r="H8" i="7"/>
  <c r="H17" i="7"/>
  <c r="H58" i="7" l="1"/>
  <c r="H19" i="4" l="1"/>
  <c r="H8" i="4"/>
  <c r="H44" i="4"/>
  <c r="H9" i="4"/>
  <c r="H35" i="4"/>
  <c r="H16" i="4"/>
  <c r="H18" i="4"/>
  <c r="H48" i="4"/>
  <c r="H21" i="4"/>
  <c r="H43" i="4"/>
  <c r="H28" i="4"/>
  <c r="H45" i="4"/>
  <c r="H36" i="4"/>
  <c r="H34" i="4"/>
  <c r="H29" i="4"/>
  <c r="H51" i="4"/>
  <c r="H24" i="4"/>
  <c r="H30" i="4"/>
  <c r="H40" i="4"/>
  <c r="H55" i="4"/>
  <c r="H41" i="4"/>
  <c r="H15" i="4"/>
  <c r="H38" i="4"/>
  <c r="H33" i="4"/>
  <c r="H13" i="4"/>
  <c r="H52" i="4"/>
  <c r="H42" i="4"/>
  <c r="H53" i="4"/>
  <c r="H11" i="4"/>
  <c r="H46" i="4"/>
  <c r="H37" i="4"/>
  <c r="H54" i="4"/>
  <c r="H10" i="4"/>
  <c r="H23" i="4"/>
  <c r="H47" i="4"/>
  <c r="H25" i="4"/>
  <c r="H56" i="4"/>
  <c r="H49" i="4"/>
  <c r="H50" i="4"/>
  <c r="H32" i="4"/>
  <c r="H22" i="4"/>
  <c r="H39" i="4"/>
  <c r="H12" i="4"/>
  <c r="H20" i="4"/>
  <c r="H31" i="4"/>
  <c r="H26" i="4"/>
  <c r="H17" i="4"/>
  <c r="H14" i="4"/>
  <c r="H27" i="4"/>
  <c r="H7" i="4"/>
  <c r="H58" i="4" l="1"/>
  <c r="E50" i="6" l="1"/>
  <c r="H50" i="6" s="1"/>
  <c r="E21" i="6"/>
  <c r="H21" i="6" s="1"/>
  <c r="E31" i="6"/>
  <c r="H31" i="6" s="1"/>
  <c r="E37" i="6"/>
  <c r="H37" i="6" s="1"/>
  <c r="E20" i="6"/>
  <c r="H20" i="6" s="1"/>
  <c r="E24" i="6"/>
  <c r="H24" i="6" s="1"/>
  <c r="E17" i="6"/>
  <c r="H17" i="6" s="1"/>
  <c r="E49" i="6"/>
  <c r="H49" i="6" s="1"/>
  <c r="E48" i="6"/>
  <c r="H48" i="6" s="1"/>
  <c r="E41" i="6"/>
  <c r="H41" i="6" s="1"/>
  <c r="E35" i="6"/>
  <c r="H35" i="6" s="1"/>
  <c r="E19" i="6"/>
  <c r="H19" i="6" s="1"/>
  <c r="E11" i="6"/>
  <c r="H11" i="6" s="1"/>
  <c r="E46" i="6"/>
  <c r="H46" i="6" s="1"/>
  <c r="E33" i="6"/>
  <c r="H33" i="6" s="1"/>
  <c r="E54" i="6"/>
  <c r="H54" i="6" s="1"/>
  <c r="E42" i="6"/>
  <c r="H42" i="6" s="1"/>
  <c r="E13" i="6"/>
  <c r="H13" i="6" s="1"/>
  <c r="E14" i="6"/>
  <c r="H14" i="6" s="1"/>
  <c r="E45" i="6"/>
  <c r="H45" i="6" s="1"/>
  <c r="E56" i="6"/>
  <c r="H56" i="6" s="1"/>
  <c r="E32" i="6"/>
  <c r="H32" i="6" s="1"/>
  <c r="E39" i="6"/>
  <c r="H39" i="6" s="1"/>
  <c r="E53" i="6"/>
  <c r="H53" i="6" s="1"/>
  <c r="E30" i="6"/>
  <c r="H30" i="6" s="1"/>
  <c r="E8" i="6"/>
  <c r="H8" i="6" s="1"/>
  <c r="E27" i="6"/>
  <c r="H27" i="6" s="1"/>
  <c r="E16" i="6"/>
  <c r="H16" i="6" s="1"/>
  <c r="E28" i="6"/>
  <c r="H28" i="6" s="1"/>
  <c r="E47" i="6"/>
  <c r="H47" i="6" s="1"/>
  <c r="E18" i="6"/>
  <c r="H18" i="6" s="1"/>
  <c r="E44" i="6"/>
  <c r="H44" i="6" s="1"/>
  <c r="E23" i="6"/>
  <c r="H23" i="6" s="1"/>
  <c r="E9" i="6"/>
  <c r="H9" i="6" s="1"/>
  <c r="E40" i="6"/>
  <c r="H40" i="6" s="1"/>
  <c r="E29" i="6"/>
  <c r="H29" i="6" s="1"/>
  <c r="E25" i="6"/>
  <c r="H25" i="6" s="1"/>
  <c r="E10" i="6"/>
  <c r="H10" i="6" s="1"/>
  <c r="E22" i="6"/>
  <c r="H22" i="6" s="1"/>
  <c r="E12" i="6"/>
  <c r="H12" i="6" s="1"/>
  <c r="E7" i="6"/>
  <c r="H7" i="6" s="1"/>
  <c r="E36" i="6"/>
  <c r="H36" i="6" s="1"/>
  <c r="E43" i="6"/>
  <c r="H43" i="6" s="1"/>
  <c r="E26" i="6"/>
  <c r="H26" i="6" s="1"/>
  <c r="E38" i="6"/>
  <c r="H38" i="6" s="1"/>
  <c r="E15" i="6"/>
  <c r="H15" i="6" s="1"/>
  <c r="E55" i="6"/>
  <c r="H55" i="6" s="1"/>
  <c r="E51" i="6"/>
  <c r="H51" i="6" s="1"/>
  <c r="E34" i="6"/>
  <c r="H34" i="6" s="1"/>
  <c r="E52" i="6"/>
  <c r="H52" i="6" s="1"/>
</calcChain>
</file>

<file path=xl/sharedStrings.xml><?xml version="1.0" encoding="utf-8"?>
<sst xmlns="http://schemas.openxmlformats.org/spreadsheetml/2006/main" count="270" uniqueCount="97">
  <si>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</si>
  <si>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</si>
  <si>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</si>
  <si>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</si>
  <si>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</si>
  <si>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</si>
  <si>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</si>
  <si>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% rise</t>
  </si>
  <si>
    <t>IOC</t>
  </si>
  <si>
    <t>Nifty 50</t>
  </si>
  <si>
    <t>Ambuja Cements Ltd.</t>
  </si>
  <si>
    <t>Exclusion from Index</t>
  </si>
  <si>
    <t>Aurobindo Pharma Ltd.</t>
  </si>
  <si>
    <t>Bosch Ltd.</t>
  </si>
  <si>
    <t>Bajaj Finserv Ltd.</t>
  </si>
  <si>
    <t>Inclusion into Index</t>
  </si>
  <si>
    <t>Grasim Industries Ltd.</t>
  </si>
  <si>
    <t>Titan Company Ltd.</t>
  </si>
  <si>
    <t>Recent Changes in Nifty</t>
  </si>
  <si>
    <t>Lupin Ltd.</t>
  </si>
  <si>
    <t>JSW Steel Ltd.</t>
  </si>
  <si>
    <t>Sector</t>
  </si>
  <si>
    <t>SERVICES</t>
  </si>
  <si>
    <t>CONSTRUCTION</t>
  </si>
  <si>
    <t>FINANCIAL SERVICES</t>
  </si>
  <si>
    <t>MEDIA &amp; ENTERTAINMENT</t>
  </si>
  <si>
    <t>Hindustan Petroleum Corporation Ltd.</t>
  </si>
  <si>
    <t>Britannia Industries Ltd.</t>
  </si>
  <si>
    <t>Indiabulls Housing Finance Ltd.</t>
  </si>
  <si>
    <t>Nestle India Ltd.</t>
  </si>
  <si>
    <t>POWER</t>
  </si>
  <si>
    <t>Yes Bank</t>
  </si>
  <si>
    <t>Shree Cements</t>
  </si>
  <si>
    <t>Vedanta</t>
  </si>
  <si>
    <t>HDFC Life</t>
  </si>
  <si>
    <t>Gail Limited</t>
  </si>
  <si>
    <t>Tata Consumer Products</t>
  </si>
  <si>
    <t>Apollo Hospitals</t>
  </si>
  <si>
    <t>CONSUMER DURABLES</t>
  </si>
  <si>
    <t>AUTOMOBILE AND AUTO COMPONENTS</t>
  </si>
  <si>
    <t>CONSTRUCTION MATERIALS</t>
  </si>
  <si>
    <t>CHEMICALS</t>
  </si>
  <si>
    <t>Information Technology</t>
  </si>
  <si>
    <t>Fast Moving Consumer Goods</t>
  </si>
  <si>
    <t>Oil, Gas &amp; Consumable Fuels</t>
  </si>
  <si>
    <t>Telecommunication</t>
  </si>
  <si>
    <t>Healthcare</t>
  </si>
  <si>
    <t>Metals &amp; Mining</t>
  </si>
  <si>
    <t>www.nooreshtech.co.in</t>
  </si>
  <si>
    <t>Adani Enterprises</t>
  </si>
  <si>
    <t>LTIMindtree ltd.</t>
  </si>
  <si>
    <t>HDFC Bank Ltd.</t>
  </si>
  <si>
    <t>Reliance Industries Ltd.</t>
  </si>
  <si>
    <t>ICICI Bank Ltd.</t>
  </si>
  <si>
    <t>Infosys Ltd.</t>
  </si>
  <si>
    <t>Larsen &amp; Toubro Ltd.</t>
  </si>
  <si>
    <t>ITC Ltd.</t>
  </si>
  <si>
    <t>Tata Consultancy Services Ltd.</t>
  </si>
  <si>
    <t>Axis Bank Ltd.</t>
  </si>
  <si>
    <t>Kotak Mahindra Bank Ltd.</t>
  </si>
  <si>
    <t>Bharti Airtel Ltd.</t>
  </si>
  <si>
    <t>State Bank of India</t>
  </si>
  <si>
    <t>Hindustan Unilever Ltd.</t>
  </si>
  <si>
    <t>Bajaj Finance Ltd.</t>
  </si>
  <si>
    <t>HCL Technologies Ltd.</t>
  </si>
  <si>
    <t>Mahindra &amp; Mahindra Ltd.</t>
  </si>
  <si>
    <t>Asian Paints Ltd.</t>
  </si>
  <si>
    <t>NTPC Ltd.</t>
  </si>
  <si>
    <t>Tata Motors Ltd.</t>
  </si>
  <si>
    <t>Maruti Suzuki India Ltd.</t>
  </si>
  <si>
    <t>Sun Pharmaceutical Industries Ltd.</t>
  </si>
  <si>
    <t>UltraTech Cement Ltd.</t>
  </si>
  <si>
    <t>Tata Steel Ltd.</t>
  </si>
  <si>
    <t>Power Grid Corporation of India Ltd.</t>
  </si>
  <si>
    <t>IndusInd Bank Ltd.</t>
  </si>
  <si>
    <t>Hindalco Industries Ltd.</t>
  </si>
  <si>
    <t>Coal India Ltd.</t>
  </si>
  <si>
    <t>Oil &amp; Natural Gas Corporation Ltd.</t>
  </si>
  <si>
    <t>Tech Mahindra Ltd.</t>
  </si>
  <si>
    <t>Bajaj Auto Ltd.</t>
  </si>
  <si>
    <t>Adani Enterprises Ltd.</t>
  </si>
  <si>
    <t>Adani Ports and Special Economic Zone Ltd.</t>
  </si>
  <si>
    <t>Dr. Reddy's Laboratories Ltd.</t>
  </si>
  <si>
    <t>HDFC Life Insurance Company Ltd.</t>
  </si>
  <si>
    <t>Wipro Ltd.</t>
  </si>
  <si>
    <t>Cipla Ltd.</t>
  </si>
  <si>
    <t>Tata Consumer Products Ltd.</t>
  </si>
  <si>
    <t>SBI Life Insurance Company Ltd.</t>
  </si>
  <si>
    <t>LTIMindtree Ltd.</t>
  </si>
  <si>
    <t>Apollo Hospitals Enterprise Ltd.</t>
  </si>
  <si>
    <t>Eicher Motors Ltd.</t>
  </si>
  <si>
    <t>Hero MotoCorp Ltd.</t>
  </si>
  <si>
    <t>Divi's Laboratories Ltd.</t>
  </si>
  <si>
    <t>Bharat Petroleum Corporation Ltd.</t>
  </si>
  <si>
    <t>Shriram Finance Ltd.</t>
  </si>
  <si>
    <t>UPL</t>
  </si>
  <si>
    <t>Shriram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</si>
</sst>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"/>
      <color rgb="FF000000"/>
      <name val="Times New Roman"/>
      <family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 applyNumberFormat="0" applyFill="0" applyBorder="0" applyAlignment="0" applyProtection="0"/>
    <xf numFmtId="0" fontId="12" fillId="0" borderId="0"/>
  </cellStyleXfs>
  <cellXfs count="77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3" fillId="2" borderId="1" xfId="0" applyNumberFormat="1" applyFont="1" applyFill="1" applyBorder="1"/>
    <xf numFmtId="2" fontId="4" fillId="2" borderId="1" xfId="0" applyNumberFormat="1" applyFont="1" applyFill="1" applyBorder="1"/>
    <xf numFmtId="2" fontId="5" fillId="2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2" fontId="0" fillId="4" borderId="1" xfId="0" applyNumberFormat="1" applyFill="1" applyBorder="1"/>
    <xf numFmtId="0" fontId="0" fillId="4" borderId="1" xfId="0" applyFill="1" applyBorder="1"/>
    <xf numFmtId="2" fontId="6" fillId="2" borderId="1" xfId="0" applyNumberFormat="1" applyFont="1" applyFill="1" applyBorder="1"/>
    <xf numFmtId="2" fontId="0" fillId="3" borderId="1" xfId="0" applyNumberFormat="1" applyFill="1" applyBorder="1"/>
    <xf numFmtId="0" fontId="0" fillId="0" borderId="1" xfId="0" applyBorder="1"/>
    <xf numFmtId="2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7" fontId="6" fillId="0" borderId="1" xfId="0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17" fontId="6" fillId="0" borderId="0" xfId="0" applyNumberFormat="1" applyFont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8" xfId="3" applyFont="1" applyBorder="1" applyAlignment="1">
      <alignment horizontal="center"/>
    </xf>
    <xf numFmtId="0" fontId="10" fillId="0" borderId="4" xfId="3" applyBorder="1" applyAlignment="1"/>
    <xf numFmtId="0" fontId="9" fillId="4" borderId="1" xfId="0" applyFont="1" applyFill="1" applyBorder="1" applyAlignment="1">
      <alignment horizontal="center"/>
    </xf>
    <xf numFmtId="0" fontId="0" fillId="7" borderId="0" xfId="0" applyFill="1"/>
    <xf numFmtId="0" fontId="6" fillId="7" borderId="0" xfId="0" applyFont="1" applyFill="1" applyAlignment="1">
      <alignment horizontal="left"/>
    </xf>
    <xf numFmtId="0" fontId="0" fillId="4" borderId="10" xfId="0" applyFill="1" applyBorder="1" applyAlignment="1">
      <alignment horizontal="left" vertical="top" wrapText="1"/>
    </xf>
    <xf numFmtId="2" fontId="0" fillId="4" borderId="10" xfId="0" applyNumberFormat="1" applyFill="1" applyBorder="1" applyAlignment="1">
      <alignment horizontal="right" vertical="top" shrinkToFit="1"/>
    </xf>
    <xf numFmtId="0" fontId="0" fillId="4" borderId="1" xfId="0" applyFill="1" applyBorder="1" applyAlignment="1">
      <alignment horizontal="left" vertical="top" wrapText="1"/>
    </xf>
    <xf numFmtId="0" fontId="0" fillId="4" borderId="10" xfId="0" applyFill="1" applyBorder="1"/>
    <xf numFmtId="0" fontId="11" fillId="0" borderId="8" xfId="3" applyFont="1" applyBorder="1" applyAlignment="1"/>
    <xf numFmtId="2" fontId="0" fillId="4" borderId="10" xfId="0" applyNumberFormat="1" applyFill="1" applyBorder="1" applyAlignment="1">
      <alignment horizontal="center" vertical="top" shrinkToFit="1"/>
    </xf>
    <xf numFmtId="0" fontId="11" fillId="0" borderId="11" xfId="3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1" fillId="0" borderId="1" xfId="3" applyFont="1" applyBorder="1" applyAlignment="1"/>
    <xf numFmtId="0" fontId="11" fillId="0" borderId="12" xfId="3" applyFont="1" applyBorder="1" applyAlignment="1">
      <alignment horizontal="center"/>
    </xf>
    <xf numFmtId="0" fontId="11" fillId="0" borderId="13" xfId="3" applyFont="1" applyBorder="1" applyAlignment="1">
      <alignment horizontal="center"/>
    </xf>
    <xf numFmtId="0" fontId="11" fillId="0" borderId="11" xfId="3" applyFont="1" applyBorder="1" applyAlignment="1"/>
  </cellXfs>
  <cellStyles count="5">
    <cellStyle name="Hyperlink" xfId="3" builtinId="8"/>
    <cellStyle name="Normal" xfId="0" builtinId="0"/>
    <cellStyle name="Normal 2" xfId="1" xr:uid="{00000000-0005-0000-0000-000001000000}"/>
    <cellStyle name="Normal 3" xfId="2" xr:uid="{00000000-0005-0000-0000-000002000000}"/>
    <cellStyle name="Normal 4" xfId="4" xr:uid="{6AD89F91-CC38-4349-BBAD-F4480C234CD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739597</xdr:colOff>
      <xdr:row>1</xdr:row>
      <xdr:rowOff>67431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34659" y="24848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180975</xdr:colOff>
      <xdr:row>3</xdr:row>
      <xdr:rowOff>180975</xdr:rowOff>
    </xdr:from>
    <xdr:to>
      <xdr:col>11</xdr:col>
      <xdr:colOff>434340</xdr:colOff>
      <xdr:row>22</xdr:row>
      <xdr:rowOff>106680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684895" y="729615"/>
          <a:ext cx="2082165" cy="36823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56.63% of Nifty </a:t>
          </a:r>
        </a:p>
        <a:p>
          <a:endParaRPr lang="en-US" sz="1100" b="1" baseline="0"/>
        </a:p>
        <a:p>
          <a:r>
            <a:rPr lang="en-US" sz="1100" b="1" baseline="0"/>
            <a:t>Top 20 stocks = 74.83%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endParaRPr lang="en-US" sz="1100" b="1" baseline="0"/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30th Apr 2024.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cut with focus on Top 20 weightages.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90102</xdr:colOff>
      <xdr:row>19</xdr:row>
      <xdr:rowOff>22860</xdr:rowOff>
    </xdr:from>
    <xdr:to>
      <xdr:col>29</xdr:col>
      <xdr:colOff>586740</xdr:colOff>
      <xdr:row>31</xdr:row>
      <xdr:rowOff>53340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83176" y="3446711"/>
          <a:ext cx="11096419" cy="21929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1. Consumer</a:t>
          </a:r>
          <a:r>
            <a:rPr lang="en-US" sz="1100" b="1" baseline="0"/>
            <a:t> goods sector is now divided into Consumer Durables and FMCG.</a:t>
          </a:r>
        </a:p>
        <a:p>
          <a:r>
            <a:rPr lang="en-US" sz="1100" b="1"/>
            <a:t>2. 'Oil and Gas' now renamed as 'Oil, Gas and consumable fuels'. Coal India now classified</a:t>
          </a:r>
          <a:r>
            <a:rPr lang="en-US" sz="1100" b="1" baseline="0"/>
            <a:t> under Oil, Gas and Consumable fuels. Earlier it was classified under metals. IOC out from index which was classified under Oil and Gas</a:t>
          </a:r>
        </a:p>
        <a:p>
          <a:r>
            <a:rPr lang="en-US" sz="1100" b="1" baseline="0"/>
            <a:t>3. 'Automobile' Sector renamed as 'Automobile and Auto Components'.</a:t>
          </a:r>
        </a:p>
        <a:p>
          <a:r>
            <a:rPr lang="en-US" sz="1100" b="1" baseline="0"/>
            <a:t>4. 'Metals' renamed as 'Metals and Mining'. Coal India no longer classified under this sector.</a:t>
          </a:r>
        </a:p>
        <a:p>
          <a:r>
            <a:rPr lang="en-US" sz="1100" b="1" baseline="0"/>
            <a:t>5. 'Cement and Cement Products' sector renamed as 'Construction Material'.</a:t>
          </a:r>
        </a:p>
        <a:p>
          <a:r>
            <a:rPr lang="en-US" sz="1100" b="1" baseline="0"/>
            <a:t>6. 'Pharma' sector renamed as 'Healthcare' and Apollo hospital is included in the index under this sector.</a:t>
          </a:r>
        </a:p>
        <a:p>
          <a:r>
            <a:rPr lang="en-US" sz="1100" b="1" baseline="0"/>
            <a:t>7. 'Fertilizers and Pesticides' sector renamed as 'Chemicals'. 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nooreshtech.co.in/" TargetMode="External"/><Relationship Id="rId1" Type="http://schemas.openxmlformats.org/officeDocument/2006/relationships/hyperlink" Target="http://www.nooreshtech.co.in/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59"/>
  <sheetViews>
    <sheetView topLeftCell="A25" zoomScale="66" zoomScaleNormal="59" workbookViewId="0">
      <selection activeCell="E58" sqref="E58"/>
    </sheetView>
  </sheetViews>
  <sheetFormatPr defaultRowHeight="14.25" x14ac:dyDescent="0.45"/>
  <cols>
    <col min="1" max="1" width="11.1328125" customWidth="1"/>
    <col min="2" max="2" width="36.86328125" bestFit="1" customWidth="1"/>
    <col min="3" max="3" width="12.53125" style="36" customWidth="1"/>
    <col min="4" max="4" width="13.86328125" style="36" customWidth="1"/>
    <col min="5" max="5" width="14.1328125" customWidth="1"/>
    <col min="6" max="6" width="12.1328125" style="36" customWidth="1"/>
    <col min="7" max="7" width="8.1328125" style="36" bestFit="1" customWidth="1"/>
    <col min="8" max="8" width="18" style="36" customWidth="1"/>
    <col min="13" max="13" width="2.46484375" customWidth="1"/>
    <col min="19" max="19" width="12" bestFit="1" customWidth="1"/>
  </cols>
  <sheetData>
    <row r="2" spans="2:8" x14ac:dyDescent="0.45">
      <c r="B2" s="1"/>
      <c r="C2" s="46"/>
      <c r="D2" s="46"/>
      <c r="E2" s="2"/>
      <c r="F2" s="46"/>
      <c r="G2" s="46"/>
      <c r="H2" s="39"/>
    </row>
    <row r="3" spans="2:8" x14ac:dyDescent="0.45">
      <c r="B3" s="4"/>
      <c r="C3" s="47"/>
      <c r="D3" s="47"/>
      <c r="E3" s="5"/>
      <c r="F3" s="47"/>
      <c r="G3" s="47"/>
      <c r="H3" s="40"/>
    </row>
    <row r="4" spans="2:8" x14ac:dyDescent="0.45">
      <c r="B4" s="4"/>
      <c r="C4" s="47"/>
      <c r="D4" s="47"/>
      <c r="E4" s="5"/>
      <c r="F4" s="47"/>
      <c r="G4" s="47"/>
      <c r="H4" s="40"/>
    </row>
    <row r="5" spans="2:8" x14ac:dyDescent="0.45">
      <c r="B5" s="7"/>
      <c r="C5" s="48"/>
      <c r="D5" s="48"/>
      <c r="E5" s="8"/>
      <c r="F5" s="48"/>
      <c r="G5" s="48"/>
      <c r="H5" s="41"/>
    </row>
    <row r="6" spans="2:8" ht="36" x14ac:dyDescent="0.45">
      <c r="B6" s="50" t="s">
        <v>0</v>
      </c>
      <c r="C6" s="50" t="s">
        <v>6</v>
      </c>
      <c r="D6" s="50" t="s">
        <v>1</v>
      </c>
      <c r="E6" s="51" t="s">
        <v>2</v>
      </c>
      <c r="F6" s="52" t="s">
        <v>3</v>
      </c>
      <c r="G6" s="51" t="s">
        <v>7</v>
      </c>
      <c r="H6" s="51" t="s">
        <v>2</v>
      </c>
    </row>
    <row r="7" spans="2:8" ht="15" customHeight="1" x14ac:dyDescent="0.45">
      <c r="B7" s="65" t="s">
        <v>51</v>
      </c>
      <c r="C7" s="70">
        <v>1520.1</v>
      </c>
      <c r="D7" s="70">
        <v>11.48</v>
      </c>
      <c r="E7" s="26">
        <f>$E$58*D7/100</f>
        <v>2595.0367799999999</v>
      </c>
      <c r="F7" s="53">
        <f>C7</f>
        <v>1520.1</v>
      </c>
      <c r="G7" s="26">
        <f>(F7-C7)/C7*100</f>
        <v>0</v>
      </c>
      <c r="H7" s="26">
        <f>E7+((E7*G7)/100)</f>
        <v>2595.0367799999999</v>
      </c>
    </row>
    <row r="8" spans="2:8" x14ac:dyDescent="0.45">
      <c r="B8" s="65" t="s">
        <v>52</v>
      </c>
      <c r="C8" s="70">
        <v>2934</v>
      </c>
      <c r="D8" s="70">
        <v>9.9600000000000009</v>
      </c>
      <c r="E8" s="26">
        <f>$E$58*D8/100</f>
        <v>2251.4430600000001</v>
      </c>
      <c r="F8" s="53">
        <f>C8</f>
        <v>2934</v>
      </c>
      <c r="G8" s="26">
        <f>(F8-C8)/C8*100</f>
        <v>0</v>
      </c>
      <c r="H8" s="26">
        <f>E8+((E8*G8)/100)</f>
        <v>2251.4430600000001</v>
      </c>
    </row>
    <row r="9" spans="2:8" x14ac:dyDescent="0.45">
      <c r="B9" s="65" t="s">
        <v>53</v>
      </c>
      <c r="C9" s="70">
        <v>1150.4000000000001</v>
      </c>
      <c r="D9" s="70">
        <v>8.11</v>
      </c>
      <c r="E9" s="26">
        <f>$E$58*D9/100</f>
        <v>1833.2533349999999</v>
      </c>
      <c r="F9" s="53">
        <f>C9</f>
        <v>1150.4000000000001</v>
      </c>
      <c r="G9" s="26">
        <f>(F9-C9)/C9*100</f>
        <v>0</v>
      </c>
      <c r="H9" s="26">
        <f>E9+((E9*G9)/100)</f>
        <v>1833.2533349999999</v>
      </c>
    </row>
    <row r="10" spans="2:8" ht="14.25" customHeight="1" x14ac:dyDescent="0.45">
      <c r="B10" s="65" t="s">
        <v>54</v>
      </c>
      <c r="C10" s="70">
        <v>1420.55</v>
      </c>
      <c r="D10" s="70">
        <v>5.09</v>
      </c>
      <c r="E10" s="26">
        <f>$E$58*D10/100</f>
        <v>1150.586865</v>
      </c>
      <c r="F10" s="53">
        <f>C10</f>
        <v>1420.55</v>
      </c>
      <c r="G10" s="26">
        <f>(F10-C10)/C10*100</f>
        <v>0</v>
      </c>
      <c r="H10" s="26">
        <f>E10+((E10*G10)/100)</f>
        <v>1150.586865</v>
      </c>
    </row>
    <row r="11" spans="2:8" x14ac:dyDescent="0.45">
      <c r="B11" s="65" t="s">
        <v>55</v>
      </c>
      <c r="C11" s="70">
        <v>3594.3</v>
      </c>
      <c r="D11" s="70">
        <v>4.2699999999999996</v>
      </c>
      <c r="E11" s="26">
        <f>$E$58*D11/100</f>
        <v>965.22709499999985</v>
      </c>
      <c r="F11" s="53">
        <f>C11</f>
        <v>3594.3</v>
      </c>
      <c r="G11" s="26">
        <f>(F11-C11)/C11*100</f>
        <v>0</v>
      </c>
      <c r="H11" s="26">
        <f>E11+((E11*G11)/100)</f>
        <v>965.22709499999985</v>
      </c>
    </row>
    <row r="12" spans="2:8" x14ac:dyDescent="0.45">
      <c r="B12" s="65" t="s">
        <v>57</v>
      </c>
      <c r="C12" s="70">
        <v>3820.65</v>
      </c>
      <c r="D12" s="70">
        <v>3.89</v>
      </c>
      <c r="E12" s="26">
        <f>$E$58*D12/100</f>
        <v>879.328665</v>
      </c>
      <c r="F12" s="53">
        <f>C12</f>
        <v>3820.65</v>
      </c>
      <c r="G12" s="26">
        <f>(F12-C12)/C12*100</f>
        <v>0</v>
      </c>
      <c r="H12" s="26">
        <f>E12+((E12*G12)/100)</f>
        <v>879.328665</v>
      </c>
    </row>
    <row r="13" spans="2:8" x14ac:dyDescent="0.45">
      <c r="B13" s="65" t="s">
        <v>56</v>
      </c>
      <c r="C13" s="70">
        <v>435.65</v>
      </c>
      <c r="D13" s="70">
        <v>3.88</v>
      </c>
      <c r="E13" s="26">
        <f>$E$58*D13/100</f>
        <v>877.06817999999987</v>
      </c>
      <c r="F13" s="53">
        <f>C13</f>
        <v>435.65</v>
      </c>
      <c r="G13" s="26">
        <f>(F13-C13)/C13*100</f>
        <v>0</v>
      </c>
      <c r="H13" s="26">
        <f>E13+((E13*G13)/100)</f>
        <v>877.06817999999987</v>
      </c>
    </row>
    <row r="14" spans="2:8" x14ac:dyDescent="0.45">
      <c r="B14" s="65" t="s">
        <v>60</v>
      </c>
      <c r="C14" s="70">
        <v>1322.3</v>
      </c>
      <c r="D14" s="70">
        <v>3.45</v>
      </c>
      <c r="E14" s="26">
        <f>$E$58*D14/100</f>
        <v>779.86732499999994</v>
      </c>
      <c r="F14" s="53">
        <f>C14</f>
        <v>1322.3</v>
      </c>
      <c r="G14" s="26">
        <f>(F14-C14)/C14*100</f>
        <v>0</v>
      </c>
      <c r="H14" s="26">
        <f>E14+((E14*G14)/100)</f>
        <v>779.86732499999994</v>
      </c>
    </row>
    <row r="15" spans="2:8" x14ac:dyDescent="0.45">
      <c r="B15" s="65" t="s">
        <v>58</v>
      </c>
      <c r="C15" s="70">
        <v>1165.9000000000001</v>
      </c>
      <c r="D15" s="70">
        <v>3.32</v>
      </c>
      <c r="E15" s="26">
        <f>$E$58*D15/100</f>
        <v>750.48101999999983</v>
      </c>
      <c r="F15" s="53">
        <f>C15</f>
        <v>1165.9000000000001</v>
      </c>
      <c r="G15" s="26">
        <f>(F15-C15)/C15*100</f>
        <v>0</v>
      </c>
      <c r="H15" s="26">
        <f>E15+((E15*G15)/100)</f>
        <v>750.48101999999983</v>
      </c>
    </row>
    <row r="16" spans="2:8" x14ac:dyDescent="0.45">
      <c r="B16" s="65" t="s">
        <v>61</v>
      </c>
      <c r="C16" s="70">
        <v>826.25</v>
      </c>
      <c r="D16" s="70">
        <v>3.18</v>
      </c>
      <c r="E16" s="26">
        <f>$E$58*D16/100</f>
        <v>718.83422999999993</v>
      </c>
      <c r="F16" s="53">
        <f>C16</f>
        <v>826.25</v>
      </c>
      <c r="G16" s="26">
        <f>(F16-C16)/C16*100</f>
        <v>0</v>
      </c>
      <c r="H16" s="26">
        <f>E16+((E16*G16)/100)</f>
        <v>718.83422999999993</v>
      </c>
    </row>
    <row r="17" spans="2:8" x14ac:dyDescent="0.45">
      <c r="B17" s="65" t="s">
        <v>59</v>
      </c>
      <c r="C17" s="70">
        <v>1623.95</v>
      </c>
      <c r="D17" s="70">
        <v>2.4</v>
      </c>
      <c r="E17" s="26">
        <f>$E$58*D17/100</f>
        <v>542.51639999999998</v>
      </c>
      <c r="F17" s="53">
        <f>C17</f>
        <v>1623.95</v>
      </c>
      <c r="G17" s="26">
        <f>(F17-C17)/C17*100</f>
        <v>0</v>
      </c>
      <c r="H17" s="26">
        <f>E17+((E17*G17)/100)</f>
        <v>542.51639999999998</v>
      </c>
    </row>
    <row r="18" spans="2:8" x14ac:dyDescent="0.45">
      <c r="B18" s="65" t="s">
        <v>65</v>
      </c>
      <c r="C18" s="70">
        <v>2156.35</v>
      </c>
      <c r="D18" s="70">
        <v>2.0699999999999998</v>
      </c>
      <c r="E18" s="26">
        <f>$E$58*D18/100</f>
        <v>467.92039499999993</v>
      </c>
      <c r="F18" s="53">
        <f>C18</f>
        <v>2156.35</v>
      </c>
      <c r="G18" s="26">
        <f>(F18-C18)/C18*100</f>
        <v>0</v>
      </c>
      <c r="H18" s="26">
        <f>E18+((E18*G18)/100)</f>
        <v>467.92039499999993</v>
      </c>
    </row>
    <row r="19" spans="2:8" x14ac:dyDescent="0.45">
      <c r="B19" s="65" t="s">
        <v>62</v>
      </c>
      <c r="C19" s="70">
        <v>2230.4499999999998</v>
      </c>
      <c r="D19" s="70">
        <v>2</v>
      </c>
      <c r="E19" s="26">
        <f>$E$58*D19/100</f>
        <v>452.09699999999998</v>
      </c>
      <c r="F19" s="53">
        <f>C19</f>
        <v>2230.4499999999998</v>
      </c>
      <c r="G19" s="26">
        <f>(F19-C19)/C19*100</f>
        <v>0</v>
      </c>
      <c r="H19" s="26">
        <f>E19+((E19*G19)/100)</f>
        <v>452.09699999999998</v>
      </c>
    </row>
    <row r="20" spans="2:8" x14ac:dyDescent="0.45">
      <c r="B20" s="65" t="s">
        <v>63</v>
      </c>
      <c r="C20" s="70">
        <v>6923.55</v>
      </c>
      <c r="D20" s="70">
        <v>1.94</v>
      </c>
      <c r="E20" s="26">
        <f>$E$58*D20/100</f>
        <v>438.53408999999994</v>
      </c>
      <c r="F20" s="53">
        <f>C20</f>
        <v>6923.55</v>
      </c>
      <c r="G20" s="26">
        <f>(F20-C20)/C20*100</f>
        <v>0</v>
      </c>
      <c r="H20" s="26">
        <f>E20+((E20*G20)/100)</f>
        <v>438.53408999999994</v>
      </c>
    </row>
    <row r="21" spans="2:8" x14ac:dyDescent="0.45">
      <c r="B21" s="65" t="s">
        <v>68</v>
      </c>
      <c r="C21" s="70">
        <v>1007.9</v>
      </c>
      <c r="D21" s="70">
        <v>1.78</v>
      </c>
      <c r="E21" s="26">
        <f>$E$58*D21/100</f>
        <v>402.36633</v>
      </c>
      <c r="F21" s="53">
        <f>C21</f>
        <v>1007.9</v>
      </c>
      <c r="G21" s="26">
        <f>(F21-C21)/C21*100</f>
        <v>0</v>
      </c>
      <c r="H21" s="26">
        <f>E21+((E21*G21)/100)</f>
        <v>402.36633</v>
      </c>
    </row>
    <row r="22" spans="2:8" x14ac:dyDescent="0.45">
      <c r="B22" s="65" t="s">
        <v>67</v>
      </c>
      <c r="C22" s="70">
        <v>363.2</v>
      </c>
      <c r="D22" s="70">
        <v>1.73</v>
      </c>
      <c r="E22" s="26">
        <f>$E$58*D22/100</f>
        <v>391.06390499999992</v>
      </c>
      <c r="F22" s="53">
        <f>C22</f>
        <v>363.2</v>
      </c>
      <c r="G22" s="26">
        <f>(F22-C22)/C22*100</f>
        <v>0</v>
      </c>
      <c r="H22" s="26">
        <f>E22+((E22*G22)/100)</f>
        <v>391.06390499999992</v>
      </c>
    </row>
    <row r="23" spans="2:8" x14ac:dyDescent="0.45">
      <c r="B23" s="65" t="s">
        <v>69</v>
      </c>
      <c r="C23" s="70">
        <v>12817.5</v>
      </c>
      <c r="D23" s="70">
        <v>1.7</v>
      </c>
      <c r="E23" s="26">
        <f>$E$58*D23/100</f>
        <v>384.28244999999993</v>
      </c>
      <c r="F23" s="53">
        <f>C23</f>
        <v>12817.5</v>
      </c>
      <c r="G23" s="26">
        <f>(F23-C23)/C23*100</f>
        <v>0</v>
      </c>
      <c r="H23" s="26">
        <f>E23+((E23*G23)/100)</f>
        <v>384.28244999999993</v>
      </c>
    </row>
    <row r="24" spans="2:8" x14ac:dyDescent="0.45">
      <c r="B24" s="65" t="s">
        <v>70</v>
      </c>
      <c r="C24" s="70">
        <v>1502.1</v>
      </c>
      <c r="D24" s="70">
        <v>1.63</v>
      </c>
      <c r="E24" s="26">
        <f>$E$58*D24/100</f>
        <v>368.45905499999992</v>
      </c>
      <c r="F24" s="53">
        <f>C24</f>
        <v>1502.1</v>
      </c>
      <c r="G24" s="26">
        <f>(F24-C24)/C24*100</f>
        <v>0</v>
      </c>
      <c r="H24" s="26">
        <f>E24+((E24*G24)/100)</f>
        <v>368.45905499999992</v>
      </c>
    </row>
    <row r="25" spans="2:8" x14ac:dyDescent="0.45">
      <c r="B25" s="65" t="s">
        <v>17</v>
      </c>
      <c r="C25" s="70">
        <v>3589.25</v>
      </c>
      <c r="D25" s="70">
        <v>1.5</v>
      </c>
      <c r="E25" s="26">
        <f>$E$58*D25/100</f>
        <v>339.07274999999993</v>
      </c>
      <c r="F25" s="53">
        <f>C25</f>
        <v>3589.25</v>
      </c>
      <c r="G25" s="26">
        <f>(F25-C25)/C25*100</f>
        <v>0</v>
      </c>
      <c r="H25" s="26">
        <f>E25+((E25*G25)/100)</f>
        <v>339.07274999999993</v>
      </c>
    </row>
    <row r="26" spans="2:8" x14ac:dyDescent="0.45">
      <c r="B26" s="65" t="s">
        <v>64</v>
      </c>
      <c r="C26" s="70">
        <v>1366.6</v>
      </c>
      <c r="D26" s="70">
        <v>1.45</v>
      </c>
      <c r="E26" s="26">
        <f>$E$58*D26/100</f>
        <v>327.77032499999996</v>
      </c>
      <c r="F26" s="53">
        <f>C26</f>
        <v>1366.6</v>
      </c>
      <c r="G26" s="26">
        <f>(F26-C26)/C26*100</f>
        <v>0</v>
      </c>
      <c r="H26" s="26">
        <f>E26+((E26*G26)/100)</f>
        <v>327.77032499999996</v>
      </c>
    </row>
    <row r="27" spans="2:8" x14ac:dyDescent="0.45">
      <c r="B27" s="65" t="s">
        <v>73</v>
      </c>
      <c r="C27" s="70">
        <v>301.85000000000002</v>
      </c>
      <c r="D27" s="70">
        <v>1.38</v>
      </c>
      <c r="E27" s="26">
        <f>$E$58*D27/100</f>
        <v>311.94692999999995</v>
      </c>
      <c r="F27" s="53">
        <f>C27</f>
        <v>301.85000000000002</v>
      </c>
      <c r="G27" s="26">
        <f>(F27-C27)/C27*100</f>
        <v>0</v>
      </c>
      <c r="H27" s="26">
        <f>E27+((E27*G27)/100)</f>
        <v>311.94692999999995</v>
      </c>
    </row>
    <row r="28" spans="2:8" x14ac:dyDescent="0.45">
      <c r="B28" s="65" t="s">
        <v>72</v>
      </c>
      <c r="C28" s="70">
        <v>165</v>
      </c>
      <c r="D28" s="70">
        <v>1.36</v>
      </c>
      <c r="E28" s="26">
        <f>$E$58*D28/100</f>
        <v>307.42596000000003</v>
      </c>
      <c r="F28" s="53">
        <f>C28</f>
        <v>165</v>
      </c>
      <c r="G28" s="26">
        <f>(F28-C28)/C28*100</f>
        <v>0</v>
      </c>
      <c r="H28" s="26">
        <f>E28+((E28*G28)/100)</f>
        <v>307.42596000000003</v>
      </c>
    </row>
    <row r="29" spans="2:8" x14ac:dyDescent="0.45">
      <c r="B29" s="65" t="s">
        <v>66</v>
      </c>
      <c r="C29" s="70">
        <v>2875.9</v>
      </c>
      <c r="D29" s="70">
        <v>1.3</v>
      </c>
      <c r="E29" s="26">
        <f>$E$58*D29/100</f>
        <v>293.86304999999999</v>
      </c>
      <c r="F29" s="53">
        <f>C29</f>
        <v>2875.9</v>
      </c>
      <c r="G29" s="26">
        <f>(F29-C29)/C29*100</f>
        <v>0</v>
      </c>
      <c r="H29" s="26">
        <f>E29+((E29*G29)/100)</f>
        <v>293.86304999999999</v>
      </c>
    </row>
    <row r="30" spans="2:8" ht="15" customHeight="1" x14ac:dyDescent="0.45">
      <c r="B30" s="68" t="s">
        <v>71</v>
      </c>
      <c r="C30" s="70">
        <v>9971.85</v>
      </c>
      <c r="D30" s="70">
        <v>1.1599999999999999</v>
      </c>
      <c r="E30" s="26">
        <f>$E$58*D30/100</f>
        <v>262.21625999999998</v>
      </c>
      <c r="F30" s="53">
        <f>C30</f>
        <v>9971.85</v>
      </c>
      <c r="G30" s="26">
        <f>(F30-C30)/C30*100</f>
        <v>0</v>
      </c>
      <c r="H30" s="26">
        <f>E30+((E30*G30)/100)</f>
        <v>262.21625999999998</v>
      </c>
    </row>
    <row r="31" spans="2:8" x14ac:dyDescent="0.45">
      <c r="B31" s="65" t="s">
        <v>77</v>
      </c>
      <c r="C31" s="70">
        <v>282.85000000000002</v>
      </c>
      <c r="D31" s="70">
        <v>1.1100000000000001</v>
      </c>
      <c r="E31" s="26">
        <f>$E$58*D31/100</f>
        <v>250.91383500000001</v>
      </c>
      <c r="F31" s="53">
        <f>C31</f>
        <v>282.85000000000002</v>
      </c>
      <c r="G31" s="26">
        <f>(F31-C31)/C31*100</f>
        <v>0</v>
      </c>
      <c r="H31" s="26">
        <f>E31+((E31*G31)/100)</f>
        <v>250.91383500000001</v>
      </c>
    </row>
    <row r="32" spans="2:8" x14ac:dyDescent="0.45">
      <c r="B32" s="65" t="s">
        <v>76</v>
      </c>
      <c r="C32" s="70">
        <v>454.3</v>
      </c>
      <c r="D32" s="70">
        <v>1.04</v>
      </c>
      <c r="E32" s="26">
        <f>$E$58*D32/100</f>
        <v>235.09043999999997</v>
      </c>
      <c r="F32" s="53">
        <f>C32</f>
        <v>454.3</v>
      </c>
      <c r="G32" s="26">
        <f>(F32-C32)/C32*100</f>
        <v>0</v>
      </c>
      <c r="H32" s="26">
        <f>E32+((E32*G32)/100)</f>
        <v>235.09043999999997</v>
      </c>
    </row>
    <row r="33" spans="2:8" x14ac:dyDescent="0.45">
      <c r="B33" s="65" t="s">
        <v>79</v>
      </c>
      <c r="C33" s="70">
        <v>8903.65</v>
      </c>
      <c r="D33" s="70">
        <v>1.01</v>
      </c>
      <c r="E33" s="26">
        <f>$E$58*D33/100</f>
        <v>228.30898500000001</v>
      </c>
      <c r="F33" s="53">
        <f>C33</f>
        <v>8903.65</v>
      </c>
      <c r="G33" s="26">
        <f>(F33-C33)/C33*100</f>
        <v>0</v>
      </c>
      <c r="H33" s="26">
        <f>E33+((E33*G33)/100)</f>
        <v>228.30898500000001</v>
      </c>
    </row>
    <row r="34" spans="2:8" x14ac:dyDescent="0.45">
      <c r="B34" s="65" t="s">
        <v>74</v>
      </c>
      <c r="C34" s="70">
        <v>1515.7</v>
      </c>
      <c r="D34" s="70">
        <v>1.01</v>
      </c>
      <c r="E34" s="26">
        <f>$E$58*D34/100</f>
        <v>228.30898500000001</v>
      </c>
      <c r="F34" s="53">
        <f>C34</f>
        <v>1515.7</v>
      </c>
      <c r="G34" s="26">
        <f>(F34-C34)/C34*100</f>
        <v>0</v>
      </c>
      <c r="H34" s="26">
        <f>E34+((E34*G34)/100)</f>
        <v>228.30898500000001</v>
      </c>
    </row>
    <row r="35" spans="2:8" x14ac:dyDescent="0.45">
      <c r="B35" s="65" t="s">
        <v>81</v>
      </c>
      <c r="C35" s="70">
        <v>1324.9</v>
      </c>
      <c r="D35" s="70">
        <v>0.98</v>
      </c>
      <c r="E35" s="26">
        <f>$E$58*D35/100</f>
        <v>221.52752999999996</v>
      </c>
      <c r="F35" s="53">
        <f>C35</f>
        <v>1324.9</v>
      </c>
      <c r="G35" s="26">
        <f>(F35-C35)/C35*100</f>
        <v>0</v>
      </c>
      <c r="H35" s="26">
        <f>E35+((E35*G35)/100)</f>
        <v>221.52752999999996</v>
      </c>
    </row>
    <row r="36" spans="2:8" x14ac:dyDescent="0.45">
      <c r="B36" s="65" t="s">
        <v>75</v>
      </c>
      <c r="C36" s="70">
        <v>644.4</v>
      </c>
      <c r="D36" s="70">
        <v>0.94</v>
      </c>
      <c r="E36" s="26">
        <f>$E$58*D36/100</f>
        <v>212.48558999999997</v>
      </c>
      <c r="F36" s="53">
        <f>C36</f>
        <v>644.4</v>
      </c>
      <c r="G36" s="26">
        <f>(F36-C36)/C36*100</f>
        <v>0</v>
      </c>
      <c r="H36" s="26">
        <f>E36+((E36*G36)/100)</f>
        <v>212.48558999999997</v>
      </c>
    </row>
    <row r="37" spans="2:8" x14ac:dyDescent="0.45">
      <c r="B37" s="65" t="s">
        <v>29</v>
      </c>
      <c r="C37" s="70">
        <v>2507.4</v>
      </c>
      <c r="D37" s="70">
        <v>0.9</v>
      </c>
      <c r="E37" s="26">
        <f>$E$58*D37/100</f>
        <v>203.44364999999999</v>
      </c>
      <c r="F37" s="53">
        <f>C37</f>
        <v>2507.4</v>
      </c>
      <c r="G37" s="26">
        <f>(F37-C37)/C37*100</f>
        <v>0</v>
      </c>
      <c r="H37" s="26">
        <f>E37+((E37*G37)/100)</f>
        <v>203.44364999999999</v>
      </c>
    </row>
    <row r="38" spans="2:8" x14ac:dyDescent="0.45">
      <c r="B38" s="65" t="s">
        <v>16</v>
      </c>
      <c r="C38" s="70">
        <v>2411.65</v>
      </c>
      <c r="D38" s="70">
        <v>0.89</v>
      </c>
      <c r="E38" s="26">
        <f>$E$58*D38/100</f>
        <v>201.183165</v>
      </c>
      <c r="F38" s="53">
        <f>C38</f>
        <v>2411.65</v>
      </c>
      <c r="G38" s="26">
        <f>(F38-C38)/C38*100</f>
        <v>0</v>
      </c>
      <c r="H38" s="26">
        <f>E38+((E38*G38)/100)</f>
        <v>201.183165</v>
      </c>
    </row>
    <row r="39" spans="2:8" x14ac:dyDescent="0.45">
      <c r="B39" s="65" t="s">
        <v>14</v>
      </c>
      <c r="C39" s="70">
        <v>1615</v>
      </c>
      <c r="D39" s="70">
        <v>0.88</v>
      </c>
      <c r="E39" s="26">
        <f>$E$58*D39/100</f>
        <v>198.92268000000001</v>
      </c>
      <c r="F39" s="53">
        <f>C39</f>
        <v>1615</v>
      </c>
      <c r="G39" s="26">
        <f>(F39-C39)/C39*100</f>
        <v>0</v>
      </c>
      <c r="H39" s="26">
        <f>E39+((E39*G39)/100)</f>
        <v>198.92268000000001</v>
      </c>
    </row>
    <row r="40" spans="2:8" x14ac:dyDescent="0.45">
      <c r="B40" s="65" t="s">
        <v>20</v>
      </c>
      <c r="C40" s="70">
        <v>882.2</v>
      </c>
      <c r="D40" s="70">
        <v>0.84</v>
      </c>
      <c r="E40" s="26">
        <f>$E$58*D40/100</f>
        <v>189.88073999999997</v>
      </c>
      <c r="F40" s="53">
        <f>C40</f>
        <v>882.2</v>
      </c>
      <c r="G40" s="26">
        <f>(F40-C40)/C40*100</f>
        <v>0</v>
      </c>
      <c r="H40" s="26">
        <f>E40+((E40*G40)/100)</f>
        <v>189.88073999999997</v>
      </c>
    </row>
    <row r="41" spans="2:8" x14ac:dyDescent="0.45">
      <c r="B41" s="65" t="s">
        <v>78</v>
      </c>
      <c r="C41" s="70">
        <v>1263.5</v>
      </c>
      <c r="D41" s="70">
        <v>0.81</v>
      </c>
      <c r="E41" s="26">
        <f>$E$58*D41/100</f>
        <v>183.09928500000001</v>
      </c>
      <c r="F41" s="53">
        <f>C41</f>
        <v>1263.5</v>
      </c>
      <c r="G41" s="26">
        <f>(F41-C41)/C41*100</f>
        <v>0</v>
      </c>
      <c r="H41" s="26">
        <f>E41+((E41*G41)/100)</f>
        <v>183.09928500000001</v>
      </c>
    </row>
    <row r="42" spans="2:8" x14ac:dyDescent="0.45">
      <c r="B42" s="65" t="s">
        <v>80</v>
      </c>
      <c r="C42" s="70">
        <v>3054.7</v>
      </c>
      <c r="D42" s="70">
        <v>0.8</v>
      </c>
      <c r="E42" s="26">
        <f>$E$58*D42/100</f>
        <v>180.83880000000002</v>
      </c>
      <c r="F42" s="53">
        <f>C42</f>
        <v>3054.7</v>
      </c>
      <c r="G42" s="26">
        <f>(F42-C42)/C42*100</f>
        <v>0</v>
      </c>
      <c r="H42" s="26">
        <f>E42+((E42*G42)/100)</f>
        <v>180.83880000000002</v>
      </c>
    </row>
    <row r="43" spans="2:8" x14ac:dyDescent="0.45">
      <c r="B43" s="65" t="s">
        <v>82</v>
      </c>
      <c r="C43" s="70">
        <v>6204.3</v>
      </c>
      <c r="D43" s="70">
        <v>0.76</v>
      </c>
      <c r="E43" s="26">
        <f>$E$58*D43/100</f>
        <v>171.79685999999998</v>
      </c>
      <c r="F43" s="53">
        <f>C43</f>
        <v>6204.3</v>
      </c>
      <c r="G43" s="26">
        <f>(F43-C43)/C43*100</f>
        <v>0</v>
      </c>
      <c r="H43" s="26">
        <f>E43+((E43*G43)/100)</f>
        <v>171.79685999999998</v>
      </c>
    </row>
    <row r="44" spans="2:8" x14ac:dyDescent="0.45">
      <c r="B44" s="65" t="s">
        <v>85</v>
      </c>
      <c r="C44" s="70">
        <v>1400</v>
      </c>
      <c r="D44" s="70">
        <v>0.74</v>
      </c>
      <c r="E44" s="26">
        <f>$E$58*D44/100</f>
        <v>167.27589</v>
      </c>
      <c r="F44" s="53">
        <f>C44</f>
        <v>1400</v>
      </c>
      <c r="G44" s="26">
        <f>(F44-C44)/C44*100</f>
        <v>0</v>
      </c>
      <c r="H44" s="26">
        <f>E44+((E44*G44)/100)</f>
        <v>167.27589</v>
      </c>
    </row>
    <row r="45" spans="2:8" x14ac:dyDescent="0.45">
      <c r="B45" s="65" t="s">
        <v>94</v>
      </c>
      <c r="C45" s="70">
        <v>2551.6999999999998</v>
      </c>
      <c r="D45" s="70">
        <v>0.71</v>
      </c>
      <c r="E45" s="26">
        <f>$E$58*D45/100</f>
        <v>160.49443499999998</v>
      </c>
      <c r="F45" s="53">
        <f>C45</f>
        <v>2551.6999999999998</v>
      </c>
      <c r="G45" s="26">
        <f>(F45-C45)/C45*100</f>
        <v>0</v>
      </c>
      <c r="H45" s="26">
        <f>E45+((E45*G45)/100)</f>
        <v>160.49443499999998</v>
      </c>
    </row>
    <row r="46" spans="2:8" x14ac:dyDescent="0.45">
      <c r="B46" s="65" t="s">
        <v>86</v>
      </c>
      <c r="C46" s="70">
        <v>1108.3499999999999</v>
      </c>
      <c r="D46" s="70">
        <v>0.7</v>
      </c>
      <c r="E46" s="26">
        <f>$E$58*D46/100</f>
        <v>158.23394999999999</v>
      </c>
      <c r="F46" s="53">
        <f>C46</f>
        <v>1108.3499999999999</v>
      </c>
      <c r="G46" s="26">
        <f>(F46-C46)/C46*100</f>
        <v>0</v>
      </c>
      <c r="H46" s="26">
        <f>E46+((E46*G46)/100)</f>
        <v>158.23394999999999</v>
      </c>
    </row>
    <row r="47" spans="2:8" x14ac:dyDescent="0.45">
      <c r="B47" s="65" t="s">
        <v>87</v>
      </c>
      <c r="C47" s="70">
        <v>1436.55</v>
      </c>
      <c r="D47" s="70">
        <v>0.65</v>
      </c>
      <c r="E47" s="26">
        <f>$E$58*D47/100</f>
        <v>146.93152499999999</v>
      </c>
      <c r="F47" s="53">
        <f>C47</f>
        <v>1436.55</v>
      </c>
      <c r="G47" s="26">
        <f>(F47-C47)/C47*100</f>
        <v>0</v>
      </c>
      <c r="H47" s="26">
        <f>E47+((E47*G47)/100)</f>
        <v>146.93152499999999</v>
      </c>
    </row>
    <row r="48" spans="2:8" x14ac:dyDescent="0.45">
      <c r="B48" s="65" t="s">
        <v>84</v>
      </c>
      <c r="C48" s="70">
        <v>462.4</v>
      </c>
      <c r="D48" s="70">
        <v>0.65</v>
      </c>
      <c r="E48" s="26">
        <f>$E$58*D48/100</f>
        <v>146.93152499999999</v>
      </c>
      <c r="F48" s="53">
        <f>C48</f>
        <v>462.4</v>
      </c>
      <c r="G48" s="26">
        <f>(F48-C48)/C48*100</f>
        <v>0</v>
      </c>
      <c r="H48" s="26">
        <f>E48+((E48*G48)/100)</f>
        <v>146.93152499999999</v>
      </c>
    </row>
    <row r="49" spans="2:8" x14ac:dyDescent="0.45">
      <c r="B49" s="65" t="s">
        <v>90</v>
      </c>
      <c r="C49" s="70">
        <v>4597.3999999999996</v>
      </c>
      <c r="D49" s="70">
        <v>0.63</v>
      </c>
      <c r="E49" s="26">
        <f>$E$58*D49/100</f>
        <v>142.41055499999999</v>
      </c>
      <c r="F49" s="53">
        <f>C49</f>
        <v>4597.3999999999996</v>
      </c>
      <c r="G49" s="26">
        <f>(F49-C49)/C49*100</f>
        <v>0</v>
      </c>
      <c r="H49" s="26">
        <f>E49+((E49*G49)/100)</f>
        <v>142.41055499999999</v>
      </c>
    </row>
    <row r="50" spans="2:8" x14ac:dyDescent="0.45">
      <c r="B50" s="65" t="s">
        <v>83</v>
      </c>
      <c r="C50" s="70">
        <v>583.65</v>
      </c>
      <c r="D50" s="70">
        <v>0.62</v>
      </c>
      <c r="E50" s="26">
        <f>$E$58*D50/100</f>
        <v>140.15007</v>
      </c>
      <c r="F50" s="53">
        <f>C50</f>
        <v>583.65</v>
      </c>
      <c r="G50" s="26">
        <f>(F50-C50)/C50*100</f>
        <v>0</v>
      </c>
      <c r="H50" s="26">
        <f>E50+((E50*G50)/100)</f>
        <v>140.15007</v>
      </c>
    </row>
    <row r="51" spans="2:8" x14ac:dyDescent="0.45">
      <c r="B51" s="65" t="s">
        <v>89</v>
      </c>
      <c r="C51" s="70">
        <v>5947.1</v>
      </c>
      <c r="D51" s="70">
        <v>0.6</v>
      </c>
      <c r="E51" s="26">
        <f>$E$58*D51/100</f>
        <v>135.62909999999999</v>
      </c>
      <c r="F51" s="53">
        <f>C51</f>
        <v>5947.1</v>
      </c>
      <c r="G51" s="26">
        <f>(F51-C51)/C51*100</f>
        <v>0</v>
      </c>
      <c r="H51" s="26">
        <f>E51+((E51*G51)/100)</f>
        <v>135.62909999999999</v>
      </c>
    </row>
    <row r="52" spans="2:8" x14ac:dyDescent="0.45">
      <c r="B52" s="65" t="s">
        <v>91</v>
      </c>
      <c r="C52" s="70">
        <v>4543.05</v>
      </c>
      <c r="D52" s="70">
        <v>0.59</v>
      </c>
      <c r="E52" s="26">
        <f>$E$58*D52/100</f>
        <v>133.36861499999998</v>
      </c>
      <c r="F52" s="53">
        <f>C52</f>
        <v>4543.05</v>
      </c>
      <c r="G52" s="26">
        <f>(F52-C52)/C52*100</f>
        <v>0</v>
      </c>
      <c r="H52" s="26">
        <f>E52+((E52*G52)/100)</f>
        <v>133.36861499999998</v>
      </c>
    </row>
    <row r="53" spans="2:8" x14ac:dyDescent="0.45">
      <c r="B53" s="65" t="s">
        <v>93</v>
      </c>
      <c r="C53" s="70">
        <v>607.35</v>
      </c>
      <c r="D53" s="70">
        <v>0.57999999999999996</v>
      </c>
      <c r="E53" s="26">
        <f>$E$58*D53/100</f>
        <v>131.10812999999999</v>
      </c>
      <c r="F53" s="53">
        <f>C53</f>
        <v>607.35</v>
      </c>
      <c r="G53" s="26">
        <f>(F53-C53)/C53*100</f>
        <v>0</v>
      </c>
      <c r="H53" s="26">
        <f>E53+((E53*G53)/100)</f>
        <v>131.10812999999999</v>
      </c>
    </row>
    <row r="54" spans="2:8" x14ac:dyDescent="0.45">
      <c r="B54" s="65" t="s">
        <v>27</v>
      </c>
      <c r="C54" s="70">
        <v>4775.95</v>
      </c>
      <c r="D54" s="70">
        <v>0.56999999999999995</v>
      </c>
      <c r="E54" s="26">
        <f>$E$58*D54/100</f>
        <v>128.84764499999997</v>
      </c>
      <c r="F54" s="53">
        <f>C54</f>
        <v>4775.95</v>
      </c>
      <c r="G54" s="26">
        <f>(F54-C54)/C54*100</f>
        <v>0</v>
      </c>
      <c r="H54" s="26">
        <f>E54+((E54*G54)/100)</f>
        <v>128.84764499999997</v>
      </c>
    </row>
    <row r="55" spans="2:8" x14ac:dyDescent="0.45">
      <c r="B55" s="65" t="s">
        <v>92</v>
      </c>
      <c r="C55" s="70">
        <v>4002.4</v>
      </c>
      <c r="D55" s="70">
        <v>0.51</v>
      </c>
      <c r="E55" s="26">
        <f>$E$58*D55/100</f>
        <v>115.284735</v>
      </c>
      <c r="F55" s="53">
        <f>C55</f>
        <v>4002.4</v>
      </c>
      <c r="G55" s="26">
        <f>(F55-C55)/C55*100</f>
        <v>0</v>
      </c>
      <c r="H55" s="26">
        <f>E55+((E55*G55)/100)</f>
        <v>115.284735</v>
      </c>
    </row>
    <row r="56" spans="2:8" x14ac:dyDescent="0.45">
      <c r="B56" s="65" t="s">
        <v>88</v>
      </c>
      <c r="C56" s="70">
        <v>4706.3999999999996</v>
      </c>
      <c r="D56" s="70">
        <v>0.43</v>
      </c>
      <c r="E56" s="26">
        <f>$E$58*D56/100</f>
        <v>97.20085499999999</v>
      </c>
      <c r="F56" s="53">
        <f>C56</f>
        <v>4706.3999999999996</v>
      </c>
      <c r="G56" s="26">
        <f>(F56-C56)/C56*100</f>
        <v>0</v>
      </c>
      <c r="H56" s="26">
        <f>E56+((E56*G56)/100)</f>
        <v>97.20085499999999</v>
      </c>
    </row>
    <row r="57" spans="2:8" x14ac:dyDescent="0.45">
      <c r="B57" s="67"/>
      <c r="C57" s="66"/>
      <c r="D57" s="66"/>
      <c r="E57" s="26"/>
      <c r="F57" s="53"/>
      <c r="G57" s="26"/>
      <c r="H57" s="26"/>
    </row>
    <row r="58" spans="2:8" ht="21" customHeight="1" x14ac:dyDescent="0.65">
      <c r="B58" s="16"/>
      <c r="C58" s="58"/>
      <c r="D58" s="17">
        <v>100</v>
      </c>
      <c r="E58" s="17">
        <v>22604.85</v>
      </c>
      <c r="F58" s="54"/>
      <c r="G58" s="55"/>
      <c r="H58" s="42"/>
    </row>
    <row r="59" spans="2:8" ht="42" x14ac:dyDescent="0.65">
      <c r="B59" s="12"/>
      <c r="C59" s="49"/>
      <c r="D59" s="49"/>
      <c r="E59" s="13" t="s">
        <v>4</v>
      </c>
      <c r="F59" s="56"/>
      <c r="G59" s="57"/>
      <c r="H59" s="43"/>
    </row>
  </sheetData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59"/>
  <sheetViews>
    <sheetView topLeftCell="A19" zoomScale="55" workbookViewId="0">
      <selection activeCell="E58" sqref="E58"/>
    </sheetView>
  </sheetViews>
  <sheetFormatPr defaultRowHeight="14.25" x14ac:dyDescent="0.45"/>
  <cols>
    <col min="2" max="2" width="30" customWidth="1"/>
    <col min="3" max="3" width="9.86328125" customWidth="1"/>
    <col min="4" max="4" width="12.46484375" customWidth="1"/>
    <col min="5" max="5" width="17.6640625" customWidth="1"/>
    <col min="6" max="6" width="12.1328125" customWidth="1"/>
    <col min="7" max="7" width="8.53125" customWidth="1"/>
    <col min="8" max="8" width="22.33203125" customWidth="1"/>
  </cols>
  <sheetData>
    <row r="2" spans="2:8" x14ac:dyDescent="0.45">
      <c r="B2" s="1"/>
      <c r="C2" s="2"/>
      <c r="D2" s="2"/>
      <c r="E2" s="2"/>
      <c r="F2" s="2"/>
      <c r="G2" s="2"/>
      <c r="H2" s="3"/>
    </row>
    <row r="3" spans="2:8" x14ac:dyDescent="0.45">
      <c r="B3" s="4"/>
      <c r="C3" s="5"/>
      <c r="D3" s="5"/>
      <c r="E3" s="5"/>
      <c r="F3" s="5"/>
      <c r="G3" s="5"/>
      <c r="H3" s="6"/>
    </row>
    <row r="4" spans="2:8" x14ac:dyDescent="0.45">
      <c r="B4" s="4"/>
      <c r="C4" s="5"/>
      <c r="D4" s="5"/>
      <c r="E4" s="5"/>
      <c r="F4" s="5"/>
      <c r="G4" s="5"/>
      <c r="H4" s="6"/>
    </row>
    <row r="5" spans="2:8" x14ac:dyDescent="0.45">
      <c r="B5" s="7"/>
      <c r="C5" s="8"/>
      <c r="D5" s="8"/>
      <c r="E5" s="8"/>
      <c r="F5" s="8"/>
      <c r="G5" s="8"/>
      <c r="H5" s="9"/>
    </row>
    <row r="6" spans="2:8" ht="36" x14ac:dyDescent="0.55000000000000004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ht="16.5" customHeight="1" x14ac:dyDescent="0.45">
      <c r="B7" s="65" t="s">
        <v>51</v>
      </c>
      <c r="C7" s="70">
        <v>1520.1</v>
      </c>
      <c r="D7" s="70">
        <v>11.48</v>
      </c>
      <c r="E7" s="21">
        <f t="shared" ref="E7:E38" si="0">$E$58*D7/100</f>
        <v>2595.0367799999999</v>
      </c>
      <c r="F7" s="22">
        <f>C7*0.9</f>
        <v>1368.09</v>
      </c>
      <c r="G7" s="24">
        <f>(F7-C7)/C7*100</f>
        <v>-10</v>
      </c>
      <c r="H7" s="21">
        <f t="shared" ref="H7:H38" si="1">E7+((E7*G7)/100)</f>
        <v>2335.5331019999999</v>
      </c>
    </row>
    <row r="8" spans="2:8" ht="16.5" customHeight="1" x14ac:dyDescent="0.45">
      <c r="B8" s="65" t="s">
        <v>52</v>
      </c>
      <c r="C8" s="70">
        <v>2934</v>
      </c>
      <c r="D8" s="70">
        <v>9.9600000000000009</v>
      </c>
      <c r="E8" s="21">
        <f t="shared" si="0"/>
        <v>2251.4430600000001</v>
      </c>
      <c r="F8" s="22">
        <f t="shared" ref="F8:F56" si="2">C8*0.9</f>
        <v>2640.6</v>
      </c>
      <c r="G8" s="24">
        <f t="shared" ref="G8:G38" si="3">(F8-C8)/C8*100</f>
        <v>-10.000000000000004</v>
      </c>
      <c r="H8" s="21">
        <f t="shared" si="1"/>
        <v>2026.2987539999999</v>
      </c>
    </row>
    <row r="9" spans="2:8" ht="16.5" customHeight="1" x14ac:dyDescent="0.45">
      <c r="B9" s="65" t="s">
        <v>53</v>
      </c>
      <c r="C9" s="70">
        <v>1150.4000000000001</v>
      </c>
      <c r="D9" s="70">
        <v>8.11</v>
      </c>
      <c r="E9" s="21">
        <f t="shared" si="0"/>
        <v>1833.2533349999999</v>
      </c>
      <c r="F9" s="22">
        <f t="shared" si="2"/>
        <v>1035.3600000000001</v>
      </c>
      <c r="G9" s="24">
        <f t="shared" si="3"/>
        <v>-9.9999999999999964</v>
      </c>
      <c r="H9" s="21">
        <f t="shared" si="1"/>
        <v>1649.9280014999999</v>
      </c>
    </row>
    <row r="10" spans="2:8" ht="16.5" customHeight="1" x14ac:dyDescent="0.45">
      <c r="B10" s="65" t="s">
        <v>54</v>
      </c>
      <c r="C10" s="70">
        <v>1420.55</v>
      </c>
      <c r="D10" s="70">
        <v>5.09</v>
      </c>
      <c r="E10" s="21">
        <f t="shared" si="0"/>
        <v>1150.586865</v>
      </c>
      <c r="F10" s="22">
        <f t="shared" si="2"/>
        <v>1278.4949999999999</v>
      </c>
      <c r="G10" s="24">
        <f t="shared" si="3"/>
        <v>-10.000000000000005</v>
      </c>
      <c r="H10" s="21">
        <f t="shared" si="1"/>
        <v>1035.5281785</v>
      </c>
    </row>
    <row r="11" spans="2:8" ht="16.5" customHeight="1" x14ac:dyDescent="0.45">
      <c r="B11" s="65" t="s">
        <v>55</v>
      </c>
      <c r="C11" s="70">
        <v>3594.3</v>
      </c>
      <c r="D11" s="70">
        <v>4.2699999999999996</v>
      </c>
      <c r="E11" s="21">
        <f t="shared" si="0"/>
        <v>965.22709499999985</v>
      </c>
      <c r="F11" s="22">
        <f t="shared" si="2"/>
        <v>3234.8700000000003</v>
      </c>
      <c r="G11" s="24">
        <f t="shared" si="3"/>
        <v>-9.9999999999999947</v>
      </c>
      <c r="H11" s="21">
        <f t="shared" si="1"/>
        <v>868.70438549999994</v>
      </c>
    </row>
    <row r="12" spans="2:8" ht="16.5" customHeight="1" x14ac:dyDescent="0.45">
      <c r="B12" s="65" t="s">
        <v>57</v>
      </c>
      <c r="C12" s="70">
        <v>3820.65</v>
      </c>
      <c r="D12" s="70">
        <v>3.89</v>
      </c>
      <c r="E12" s="21">
        <f t="shared" si="0"/>
        <v>879.328665</v>
      </c>
      <c r="F12" s="22">
        <f t="shared" si="2"/>
        <v>3438.585</v>
      </c>
      <c r="G12" s="24">
        <f t="shared" si="3"/>
        <v>-10</v>
      </c>
      <c r="H12" s="21">
        <f t="shared" si="1"/>
        <v>791.39579849999996</v>
      </c>
    </row>
    <row r="13" spans="2:8" ht="16.5" customHeight="1" x14ac:dyDescent="0.45">
      <c r="B13" s="65" t="s">
        <v>56</v>
      </c>
      <c r="C13" s="70">
        <v>435.65</v>
      </c>
      <c r="D13" s="70">
        <v>3.88</v>
      </c>
      <c r="E13" s="21">
        <f t="shared" si="0"/>
        <v>877.06817999999987</v>
      </c>
      <c r="F13" s="22">
        <f t="shared" si="2"/>
        <v>392.08499999999998</v>
      </c>
      <c r="G13" s="24">
        <f t="shared" si="3"/>
        <v>-10</v>
      </c>
      <c r="H13" s="21">
        <f t="shared" si="1"/>
        <v>789.36136199999987</v>
      </c>
    </row>
    <row r="14" spans="2:8" ht="16.5" customHeight="1" x14ac:dyDescent="0.45">
      <c r="B14" s="65" t="s">
        <v>60</v>
      </c>
      <c r="C14" s="70">
        <v>1322.3</v>
      </c>
      <c r="D14" s="70">
        <v>3.45</v>
      </c>
      <c r="E14" s="21">
        <f t="shared" si="0"/>
        <v>779.86732499999994</v>
      </c>
      <c r="F14" s="22">
        <f t="shared" si="2"/>
        <v>1190.07</v>
      </c>
      <c r="G14" s="24">
        <f t="shared" si="3"/>
        <v>-10.000000000000002</v>
      </c>
      <c r="H14" s="21">
        <f t="shared" si="1"/>
        <v>701.88059249999992</v>
      </c>
    </row>
    <row r="15" spans="2:8" ht="16.5" customHeight="1" x14ac:dyDescent="0.45">
      <c r="B15" s="65" t="s">
        <v>58</v>
      </c>
      <c r="C15" s="70">
        <v>1165.9000000000001</v>
      </c>
      <c r="D15" s="70">
        <v>3.32</v>
      </c>
      <c r="E15" s="21">
        <f t="shared" si="0"/>
        <v>750.48101999999983</v>
      </c>
      <c r="F15" s="22">
        <f t="shared" si="2"/>
        <v>1049.3100000000002</v>
      </c>
      <c r="G15" s="24">
        <f t="shared" si="3"/>
        <v>-9.9999999999999929</v>
      </c>
      <c r="H15" s="21">
        <f t="shared" si="1"/>
        <v>675.43291799999986</v>
      </c>
    </row>
    <row r="16" spans="2:8" ht="16.5" customHeight="1" x14ac:dyDescent="0.45">
      <c r="B16" s="65" t="s">
        <v>61</v>
      </c>
      <c r="C16" s="70">
        <v>826.25</v>
      </c>
      <c r="D16" s="70">
        <v>3.18</v>
      </c>
      <c r="E16" s="21">
        <f t="shared" si="0"/>
        <v>718.83422999999993</v>
      </c>
      <c r="F16" s="22">
        <f t="shared" si="2"/>
        <v>743.625</v>
      </c>
      <c r="G16" s="24">
        <f t="shared" si="3"/>
        <v>-10</v>
      </c>
      <c r="H16" s="21">
        <f t="shared" si="1"/>
        <v>646.95080699999994</v>
      </c>
    </row>
    <row r="17" spans="2:8" ht="16.5" customHeight="1" x14ac:dyDescent="0.45">
      <c r="B17" s="65" t="s">
        <v>59</v>
      </c>
      <c r="C17" s="70">
        <v>1623.95</v>
      </c>
      <c r="D17" s="70">
        <v>2.4</v>
      </c>
      <c r="E17" s="21">
        <f t="shared" si="0"/>
        <v>542.51639999999998</v>
      </c>
      <c r="F17" s="22">
        <f t="shared" si="2"/>
        <v>1461.5550000000001</v>
      </c>
      <c r="G17" s="24">
        <f t="shared" si="3"/>
        <v>-10</v>
      </c>
      <c r="H17" s="21">
        <f t="shared" si="1"/>
        <v>488.26475999999997</v>
      </c>
    </row>
    <row r="18" spans="2:8" ht="16.5" customHeight="1" x14ac:dyDescent="0.45">
      <c r="B18" s="65" t="s">
        <v>65</v>
      </c>
      <c r="C18" s="70">
        <v>2156.35</v>
      </c>
      <c r="D18" s="70">
        <v>2.0699999999999998</v>
      </c>
      <c r="E18" s="21">
        <f t="shared" si="0"/>
        <v>467.92039499999993</v>
      </c>
      <c r="F18" s="22">
        <f t="shared" si="2"/>
        <v>1940.7149999999999</v>
      </c>
      <c r="G18" s="24">
        <f t="shared" si="3"/>
        <v>-10</v>
      </c>
      <c r="H18" s="21">
        <f t="shared" si="1"/>
        <v>421.12835549999994</v>
      </c>
    </row>
    <row r="19" spans="2:8" ht="16.5" customHeight="1" x14ac:dyDescent="0.45">
      <c r="B19" s="65" t="s">
        <v>62</v>
      </c>
      <c r="C19" s="70">
        <v>2230.4499999999998</v>
      </c>
      <c r="D19" s="70">
        <v>2</v>
      </c>
      <c r="E19" s="21">
        <f t="shared" si="0"/>
        <v>452.09699999999998</v>
      </c>
      <c r="F19" s="22">
        <f t="shared" si="2"/>
        <v>2007.405</v>
      </c>
      <c r="G19" s="24">
        <f t="shared" si="3"/>
        <v>-9.9999999999999929</v>
      </c>
      <c r="H19" s="21">
        <f t="shared" si="1"/>
        <v>406.88729999999998</v>
      </c>
    </row>
    <row r="20" spans="2:8" ht="16.5" customHeight="1" x14ac:dyDescent="0.45">
      <c r="B20" s="65" t="s">
        <v>63</v>
      </c>
      <c r="C20" s="70">
        <v>6923.55</v>
      </c>
      <c r="D20" s="70">
        <v>1.94</v>
      </c>
      <c r="E20" s="21">
        <f t="shared" si="0"/>
        <v>438.53408999999994</v>
      </c>
      <c r="F20" s="22">
        <f t="shared" si="2"/>
        <v>6231.1950000000006</v>
      </c>
      <c r="G20" s="24">
        <f t="shared" si="3"/>
        <v>-9.9999999999999929</v>
      </c>
      <c r="H20" s="21">
        <f t="shared" si="1"/>
        <v>394.68068099999999</v>
      </c>
    </row>
    <row r="21" spans="2:8" ht="16.5" customHeight="1" x14ac:dyDescent="0.45">
      <c r="B21" s="65" t="s">
        <v>68</v>
      </c>
      <c r="C21" s="70">
        <v>1007.9</v>
      </c>
      <c r="D21" s="70">
        <v>1.78</v>
      </c>
      <c r="E21" s="21">
        <f t="shared" si="0"/>
        <v>402.36633</v>
      </c>
      <c r="F21" s="22">
        <f t="shared" si="2"/>
        <v>907.11</v>
      </c>
      <c r="G21" s="24">
        <f t="shared" si="3"/>
        <v>-9.9999999999999964</v>
      </c>
      <c r="H21" s="21">
        <f t="shared" si="1"/>
        <v>362.12969700000002</v>
      </c>
    </row>
    <row r="22" spans="2:8" ht="16.5" customHeight="1" x14ac:dyDescent="0.45">
      <c r="B22" s="65" t="s">
        <v>67</v>
      </c>
      <c r="C22" s="70">
        <v>363.2</v>
      </c>
      <c r="D22" s="70">
        <v>1.73</v>
      </c>
      <c r="E22" s="21">
        <f t="shared" si="0"/>
        <v>391.06390499999992</v>
      </c>
      <c r="F22" s="22">
        <f t="shared" si="2"/>
        <v>326.88</v>
      </c>
      <c r="G22" s="24">
        <f t="shared" si="3"/>
        <v>-9.9999999999999982</v>
      </c>
      <c r="H22" s="21">
        <f t="shared" si="1"/>
        <v>351.95751449999995</v>
      </c>
    </row>
    <row r="23" spans="2:8" ht="16.5" customHeight="1" x14ac:dyDescent="0.45">
      <c r="B23" s="65" t="s">
        <v>69</v>
      </c>
      <c r="C23" s="70">
        <v>12817.5</v>
      </c>
      <c r="D23" s="70">
        <v>1.7</v>
      </c>
      <c r="E23" s="21">
        <f t="shared" si="0"/>
        <v>384.28244999999993</v>
      </c>
      <c r="F23" s="22">
        <f t="shared" si="2"/>
        <v>11535.75</v>
      </c>
      <c r="G23" s="24">
        <f t="shared" si="3"/>
        <v>-10</v>
      </c>
      <c r="H23" s="21">
        <f t="shared" si="1"/>
        <v>345.85420499999992</v>
      </c>
    </row>
    <row r="24" spans="2:8" ht="16.5" customHeight="1" x14ac:dyDescent="0.45">
      <c r="B24" s="65" t="s">
        <v>70</v>
      </c>
      <c r="C24" s="70">
        <v>1502.1</v>
      </c>
      <c r="D24" s="70">
        <v>1.63</v>
      </c>
      <c r="E24" s="21">
        <f t="shared" si="0"/>
        <v>368.45905499999992</v>
      </c>
      <c r="F24" s="22">
        <f t="shared" si="2"/>
        <v>1351.8899999999999</v>
      </c>
      <c r="G24" s="24">
        <f t="shared" si="3"/>
        <v>-10.000000000000004</v>
      </c>
      <c r="H24" s="21">
        <f t="shared" si="1"/>
        <v>331.61314949999991</v>
      </c>
    </row>
    <row r="25" spans="2:8" ht="16.5" customHeight="1" x14ac:dyDescent="0.45">
      <c r="B25" s="65" t="s">
        <v>17</v>
      </c>
      <c r="C25" s="70">
        <v>3589.25</v>
      </c>
      <c r="D25" s="70">
        <v>1.5</v>
      </c>
      <c r="E25" s="21">
        <f t="shared" si="0"/>
        <v>339.07274999999993</v>
      </c>
      <c r="F25" s="22">
        <f t="shared" si="2"/>
        <v>3230.3250000000003</v>
      </c>
      <c r="G25" s="24">
        <f t="shared" si="3"/>
        <v>-9.9999999999999929</v>
      </c>
      <c r="H25" s="21">
        <f t="shared" si="1"/>
        <v>305.16547499999996</v>
      </c>
    </row>
    <row r="26" spans="2:8" ht="16.5" customHeight="1" x14ac:dyDescent="0.45">
      <c r="B26" s="65" t="s">
        <v>64</v>
      </c>
      <c r="C26" s="70">
        <v>1366.6</v>
      </c>
      <c r="D26" s="70">
        <v>1.45</v>
      </c>
      <c r="E26" s="21">
        <f t="shared" si="0"/>
        <v>327.77032499999996</v>
      </c>
      <c r="F26" s="22">
        <f t="shared" si="2"/>
        <v>1229.94</v>
      </c>
      <c r="G26" s="24">
        <f t="shared" si="3"/>
        <v>-9.9999999999999893</v>
      </c>
      <c r="H26" s="21">
        <f t="shared" si="1"/>
        <v>294.9932925</v>
      </c>
    </row>
    <row r="27" spans="2:8" ht="16.5" customHeight="1" x14ac:dyDescent="0.45">
      <c r="B27" s="65" t="s">
        <v>73</v>
      </c>
      <c r="C27" s="70">
        <v>301.85000000000002</v>
      </c>
      <c r="D27" s="70">
        <v>1.38</v>
      </c>
      <c r="E27" s="21">
        <f t="shared" si="0"/>
        <v>311.94692999999995</v>
      </c>
      <c r="F27" s="22">
        <f t="shared" si="2"/>
        <v>271.66500000000002</v>
      </c>
      <c r="G27" s="24">
        <f t="shared" si="3"/>
        <v>-10</v>
      </c>
      <c r="H27" s="21">
        <f t="shared" si="1"/>
        <v>280.75223699999998</v>
      </c>
    </row>
    <row r="28" spans="2:8" ht="16.5" customHeight="1" x14ac:dyDescent="0.45">
      <c r="B28" s="65" t="s">
        <v>72</v>
      </c>
      <c r="C28" s="70">
        <v>165</v>
      </c>
      <c r="D28" s="70">
        <v>1.36</v>
      </c>
      <c r="E28" s="21">
        <f t="shared" si="0"/>
        <v>307.42596000000003</v>
      </c>
      <c r="F28" s="22">
        <f t="shared" si="2"/>
        <v>148.5</v>
      </c>
      <c r="G28" s="24">
        <f t="shared" si="3"/>
        <v>-10</v>
      </c>
      <c r="H28" s="21">
        <f t="shared" si="1"/>
        <v>276.68336400000004</v>
      </c>
    </row>
    <row r="29" spans="2:8" ht="16.5" customHeight="1" x14ac:dyDescent="0.45">
      <c r="B29" s="65" t="s">
        <v>66</v>
      </c>
      <c r="C29" s="70">
        <v>2875.9</v>
      </c>
      <c r="D29" s="70">
        <v>1.3</v>
      </c>
      <c r="E29" s="21">
        <f t="shared" si="0"/>
        <v>293.86304999999999</v>
      </c>
      <c r="F29" s="22">
        <f t="shared" si="2"/>
        <v>2588.31</v>
      </c>
      <c r="G29" s="24">
        <f t="shared" si="3"/>
        <v>-10.000000000000005</v>
      </c>
      <c r="H29" s="21">
        <f t="shared" si="1"/>
        <v>264.47674499999999</v>
      </c>
    </row>
    <row r="30" spans="2:8" ht="16.5" customHeight="1" x14ac:dyDescent="0.45">
      <c r="B30" s="65" t="s">
        <v>71</v>
      </c>
      <c r="C30" s="70">
        <v>9971.85</v>
      </c>
      <c r="D30" s="70">
        <v>1.1599999999999999</v>
      </c>
      <c r="E30" s="21">
        <f t="shared" si="0"/>
        <v>262.21625999999998</v>
      </c>
      <c r="F30" s="22">
        <f t="shared" si="2"/>
        <v>8974.6650000000009</v>
      </c>
      <c r="G30" s="24">
        <f t="shared" si="3"/>
        <v>-9.9999999999999947</v>
      </c>
      <c r="H30" s="21">
        <f t="shared" si="1"/>
        <v>235.99463399999999</v>
      </c>
    </row>
    <row r="31" spans="2:8" ht="16.5" customHeight="1" x14ac:dyDescent="0.45">
      <c r="B31" s="65" t="s">
        <v>77</v>
      </c>
      <c r="C31" s="70">
        <v>282.85000000000002</v>
      </c>
      <c r="D31" s="70">
        <v>1.1100000000000001</v>
      </c>
      <c r="E31" s="21">
        <f t="shared" si="0"/>
        <v>250.91383500000001</v>
      </c>
      <c r="F31" s="22">
        <f t="shared" si="2"/>
        <v>254.56500000000003</v>
      </c>
      <c r="G31" s="24">
        <f t="shared" si="3"/>
        <v>-9.9999999999999982</v>
      </c>
      <c r="H31" s="21">
        <f t="shared" si="1"/>
        <v>225.8224515</v>
      </c>
    </row>
    <row r="32" spans="2:8" ht="16.5" customHeight="1" x14ac:dyDescent="0.45">
      <c r="B32" s="65" t="s">
        <v>76</v>
      </c>
      <c r="C32" s="70">
        <v>454.3</v>
      </c>
      <c r="D32" s="70">
        <v>1.04</v>
      </c>
      <c r="E32" s="21">
        <f t="shared" si="0"/>
        <v>235.09043999999997</v>
      </c>
      <c r="F32" s="22">
        <f t="shared" si="2"/>
        <v>408.87</v>
      </c>
      <c r="G32" s="24">
        <f t="shared" si="3"/>
        <v>-10.000000000000002</v>
      </c>
      <c r="H32" s="21">
        <f t="shared" si="1"/>
        <v>211.58139599999998</v>
      </c>
    </row>
    <row r="33" spans="2:8" ht="16.5" customHeight="1" x14ac:dyDescent="0.45">
      <c r="B33" s="65" t="s">
        <v>79</v>
      </c>
      <c r="C33" s="70">
        <v>8903.65</v>
      </c>
      <c r="D33" s="70">
        <v>1.01</v>
      </c>
      <c r="E33" s="21">
        <f t="shared" si="0"/>
        <v>228.30898500000001</v>
      </c>
      <c r="F33" s="22">
        <f t="shared" si="2"/>
        <v>8013.2849999999999</v>
      </c>
      <c r="G33" s="24">
        <f t="shared" si="3"/>
        <v>-9.9999999999999982</v>
      </c>
      <c r="H33" s="21">
        <f t="shared" si="1"/>
        <v>205.47808650000002</v>
      </c>
    </row>
    <row r="34" spans="2:8" ht="16.5" customHeight="1" x14ac:dyDescent="0.45">
      <c r="B34" s="65" t="s">
        <v>74</v>
      </c>
      <c r="C34" s="70">
        <v>1515.7</v>
      </c>
      <c r="D34" s="70">
        <v>1.01</v>
      </c>
      <c r="E34" s="21">
        <f t="shared" si="0"/>
        <v>228.30898500000001</v>
      </c>
      <c r="F34" s="22">
        <f t="shared" si="2"/>
        <v>1364.13</v>
      </c>
      <c r="G34" s="24">
        <f t="shared" si="3"/>
        <v>-9.9999999999999947</v>
      </c>
      <c r="H34" s="21">
        <f t="shared" si="1"/>
        <v>205.47808650000002</v>
      </c>
    </row>
    <row r="35" spans="2:8" ht="16.5" customHeight="1" x14ac:dyDescent="0.45">
      <c r="B35" s="65" t="s">
        <v>81</v>
      </c>
      <c r="C35" s="70">
        <v>1324.9</v>
      </c>
      <c r="D35" s="70">
        <v>0.98</v>
      </c>
      <c r="E35" s="21">
        <f t="shared" si="0"/>
        <v>221.52752999999996</v>
      </c>
      <c r="F35" s="22">
        <f t="shared" si="2"/>
        <v>1192.4100000000001</v>
      </c>
      <c r="G35" s="24">
        <f t="shared" si="3"/>
        <v>-10</v>
      </c>
      <c r="H35" s="21">
        <f t="shared" si="1"/>
        <v>199.37477699999997</v>
      </c>
    </row>
    <row r="36" spans="2:8" ht="16.5" customHeight="1" x14ac:dyDescent="0.45">
      <c r="B36" s="65" t="s">
        <v>75</v>
      </c>
      <c r="C36" s="70">
        <v>644.4</v>
      </c>
      <c r="D36" s="70">
        <v>0.94</v>
      </c>
      <c r="E36" s="21">
        <f t="shared" si="0"/>
        <v>212.48558999999997</v>
      </c>
      <c r="F36" s="22">
        <f t="shared" si="2"/>
        <v>579.96</v>
      </c>
      <c r="G36" s="24">
        <f t="shared" si="3"/>
        <v>-9.9999999999999911</v>
      </c>
      <c r="H36" s="21">
        <f t="shared" si="1"/>
        <v>191.237031</v>
      </c>
    </row>
    <row r="37" spans="2:8" ht="16.5" customHeight="1" x14ac:dyDescent="0.45">
      <c r="B37" s="65" t="s">
        <v>29</v>
      </c>
      <c r="C37" s="70">
        <v>2507.4</v>
      </c>
      <c r="D37" s="70">
        <v>0.9</v>
      </c>
      <c r="E37" s="21">
        <f t="shared" si="0"/>
        <v>203.44364999999999</v>
      </c>
      <c r="F37" s="22">
        <f t="shared" si="2"/>
        <v>2256.6600000000003</v>
      </c>
      <c r="G37" s="24">
        <f t="shared" si="3"/>
        <v>-9.9999999999999911</v>
      </c>
      <c r="H37" s="21">
        <f t="shared" si="1"/>
        <v>183.09928500000001</v>
      </c>
    </row>
    <row r="38" spans="2:8" ht="16.5" customHeight="1" x14ac:dyDescent="0.45">
      <c r="B38" s="65" t="s">
        <v>16</v>
      </c>
      <c r="C38" s="70">
        <v>2411.65</v>
      </c>
      <c r="D38" s="70">
        <v>0.89</v>
      </c>
      <c r="E38" s="21">
        <f t="shared" si="0"/>
        <v>201.183165</v>
      </c>
      <c r="F38" s="22">
        <f t="shared" si="2"/>
        <v>2170.4850000000001</v>
      </c>
      <c r="G38" s="24">
        <f t="shared" si="3"/>
        <v>-9.9999999999999982</v>
      </c>
      <c r="H38" s="21">
        <f t="shared" si="1"/>
        <v>181.06484850000001</v>
      </c>
    </row>
    <row r="39" spans="2:8" ht="16.5" customHeight="1" x14ac:dyDescent="0.45">
      <c r="B39" s="65" t="s">
        <v>14</v>
      </c>
      <c r="C39" s="70">
        <v>1615</v>
      </c>
      <c r="D39" s="70">
        <v>0.88</v>
      </c>
      <c r="E39" s="21">
        <f t="shared" ref="E39:E56" si="4">$E$58*D39/100</f>
        <v>198.92268000000001</v>
      </c>
      <c r="F39" s="22">
        <f t="shared" si="2"/>
        <v>1453.5</v>
      </c>
      <c r="G39" s="24">
        <f t="shared" ref="G39:G56" si="5">(F39-C39)/C39*100</f>
        <v>-10</v>
      </c>
      <c r="H39" s="21">
        <f t="shared" ref="H39:H56" si="6">E39+((E39*G39)/100)</f>
        <v>179.03041200000001</v>
      </c>
    </row>
    <row r="40" spans="2:8" ht="16.5" customHeight="1" x14ac:dyDescent="0.45">
      <c r="B40" s="65" t="s">
        <v>20</v>
      </c>
      <c r="C40" s="70">
        <v>882.2</v>
      </c>
      <c r="D40" s="70">
        <v>0.84</v>
      </c>
      <c r="E40" s="21">
        <f t="shared" si="4"/>
        <v>189.88073999999997</v>
      </c>
      <c r="F40" s="22">
        <f t="shared" si="2"/>
        <v>793.98</v>
      </c>
      <c r="G40" s="24">
        <f t="shared" si="5"/>
        <v>-10.000000000000002</v>
      </c>
      <c r="H40" s="21">
        <f t="shared" si="6"/>
        <v>170.89266599999996</v>
      </c>
    </row>
    <row r="41" spans="2:8" ht="16.5" customHeight="1" x14ac:dyDescent="0.45">
      <c r="B41" s="65" t="s">
        <v>78</v>
      </c>
      <c r="C41" s="70">
        <v>1263.5</v>
      </c>
      <c r="D41" s="70">
        <v>0.81</v>
      </c>
      <c r="E41" s="21">
        <f t="shared" si="4"/>
        <v>183.09928500000001</v>
      </c>
      <c r="F41" s="22">
        <f t="shared" si="2"/>
        <v>1137.1500000000001</v>
      </c>
      <c r="G41" s="24">
        <f t="shared" si="5"/>
        <v>-9.9999999999999929</v>
      </c>
      <c r="H41" s="21">
        <f t="shared" si="6"/>
        <v>164.78935650000003</v>
      </c>
    </row>
    <row r="42" spans="2:8" ht="16.5" customHeight="1" x14ac:dyDescent="0.45">
      <c r="B42" s="65" t="s">
        <v>80</v>
      </c>
      <c r="C42" s="70">
        <v>3054.7</v>
      </c>
      <c r="D42" s="70">
        <v>0.8</v>
      </c>
      <c r="E42" s="21">
        <f t="shared" si="4"/>
        <v>180.83880000000002</v>
      </c>
      <c r="F42" s="22">
        <f t="shared" si="2"/>
        <v>2749.23</v>
      </c>
      <c r="G42" s="24">
        <f t="shared" si="5"/>
        <v>-9.9999999999999929</v>
      </c>
      <c r="H42" s="21">
        <f t="shared" si="6"/>
        <v>162.75492000000003</v>
      </c>
    </row>
    <row r="43" spans="2:8" ht="16.5" customHeight="1" x14ac:dyDescent="0.45">
      <c r="B43" s="65" t="s">
        <v>82</v>
      </c>
      <c r="C43" s="70">
        <v>6204.3</v>
      </c>
      <c r="D43" s="70">
        <v>0.76</v>
      </c>
      <c r="E43" s="21">
        <f t="shared" si="4"/>
        <v>171.79685999999998</v>
      </c>
      <c r="F43" s="22">
        <f t="shared" si="2"/>
        <v>5583.87</v>
      </c>
      <c r="G43" s="24">
        <f t="shared" si="5"/>
        <v>-10.000000000000005</v>
      </c>
      <c r="H43" s="21">
        <f t="shared" si="6"/>
        <v>154.61717399999998</v>
      </c>
    </row>
    <row r="44" spans="2:8" ht="16.5" customHeight="1" x14ac:dyDescent="0.45">
      <c r="B44" s="65" t="s">
        <v>85</v>
      </c>
      <c r="C44" s="70">
        <v>1400</v>
      </c>
      <c r="D44" s="70">
        <v>0.74</v>
      </c>
      <c r="E44" s="21">
        <f t="shared" si="4"/>
        <v>167.27589</v>
      </c>
      <c r="F44" s="22">
        <f t="shared" si="2"/>
        <v>1260</v>
      </c>
      <c r="G44" s="24">
        <f t="shared" si="5"/>
        <v>-10</v>
      </c>
      <c r="H44" s="21">
        <f t="shared" si="6"/>
        <v>150.54830100000001</v>
      </c>
    </row>
    <row r="45" spans="2:8" ht="16.5" customHeight="1" x14ac:dyDescent="0.45">
      <c r="B45" s="65" t="s">
        <v>94</v>
      </c>
      <c r="C45" s="70">
        <v>2551.6999999999998</v>
      </c>
      <c r="D45" s="70">
        <v>0.71</v>
      </c>
      <c r="E45" s="21">
        <f t="shared" si="4"/>
        <v>160.49443499999998</v>
      </c>
      <c r="F45" s="22">
        <f t="shared" si="2"/>
        <v>2296.5299999999997</v>
      </c>
      <c r="G45" s="24">
        <f t="shared" si="5"/>
        <v>-10.000000000000004</v>
      </c>
      <c r="H45" s="21">
        <f t="shared" si="6"/>
        <v>144.44499149999999</v>
      </c>
    </row>
    <row r="46" spans="2:8" ht="16.5" customHeight="1" x14ac:dyDescent="0.45">
      <c r="B46" s="65" t="s">
        <v>86</v>
      </c>
      <c r="C46" s="70">
        <v>1108.3499999999999</v>
      </c>
      <c r="D46" s="70">
        <v>0.7</v>
      </c>
      <c r="E46" s="21">
        <f t="shared" si="4"/>
        <v>158.23394999999999</v>
      </c>
      <c r="F46" s="22">
        <f t="shared" si="2"/>
        <v>997.51499999999999</v>
      </c>
      <c r="G46" s="24">
        <f t="shared" si="5"/>
        <v>-9.9999999999999929</v>
      </c>
      <c r="H46" s="21">
        <f t="shared" si="6"/>
        <v>142.41055500000002</v>
      </c>
    </row>
    <row r="47" spans="2:8" ht="16.5" customHeight="1" x14ac:dyDescent="0.45">
      <c r="B47" s="65" t="s">
        <v>87</v>
      </c>
      <c r="C47" s="70">
        <v>1436.55</v>
      </c>
      <c r="D47" s="70">
        <v>0.65</v>
      </c>
      <c r="E47" s="21">
        <f t="shared" si="4"/>
        <v>146.93152499999999</v>
      </c>
      <c r="F47" s="22">
        <f t="shared" si="2"/>
        <v>1292.895</v>
      </c>
      <c r="G47" s="24">
        <f t="shared" si="5"/>
        <v>-9.9999999999999982</v>
      </c>
      <c r="H47" s="21">
        <f t="shared" si="6"/>
        <v>132.2383725</v>
      </c>
    </row>
    <row r="48" spans="2:8" ht="16.5" customHeight="1" x14ac:dyDescent="0.45">
      <c r="B48" s="65" t="s">
        <v>84</v>
      </c>
      <c r="C48" s="70">
        <v>462.4</v>
      </c>
      <c r="D48" s="70">
        <v>0.65</v>
      </c>
      <c r="E48" s="21">
        <f t="shared" si="4"/>
        <v>146.93152499999999</v>
      </c>
      <c r="F48" s="22">
        <f t="shared" si="2"/>
        <v>416.15999999999997</v>
      </c>
      <c r="G48" s="24">
        <f t="shared" si="5"/>
        <v>-10.000000000000002</v>
      </c>
      <c r="H48" s="21">
        <f t="shared" si="6"/>
        <v>132.2383725</v>
      </c>
    </row>
    <row r="49" spans="2:8" ht="16.5" customHeight="1" x14ac:dyDescent="0.45">
      <c r="B49" s="65" t="s">
        <v>90</v>
      </c>
      <c r="C49" s="70">
        <v>4597.3999999999996</v>
      </c>
      <c r="D49" s="70">
        <v>0.63</v>
      </c>
      <c r="E49" s="21">
        <f t="shared" si="4"/>
        <v>142.41055499999999</v>
      </c>
      <c r="F49" s="22">
        <f t="shared" si="2"/>
        <v>4137.66</v>
      </c>
      <c r="G49" s="24">
        <f t="shared" si="5"/>
        <v>-9.9999999999999964</v>
      </c>
      <c r="H49" s="21">
        <f t="shared" si="6"/>
        <v>128.1694995</v>
      </c>
    </row>
    <row r="50" spans="2:8" ht="16.5" customHeight="1" x14ac:dyDescent="0.45">
      <c r="B50" s="65" t="s">
        <v>83</v>
      </c>
      <c r="C50" s="70">
        <v>583.65</v>
      </c>
      <c r="D50" s="70">
        <v>0.62</v>
      </c>
      <c r="E50" s="21">
        <f t="shared" si="4"/>
        <v>140.15007</v>
      </c>
      <c r="F50" s="22">
        <f t="shared" si="2"/>
        <v>525.28499999999997</v>
      </c>
      <c r="G50" s="24">
        <f t="shared" si="5"/>
        <v>-10.000000000000002</v>
      </c>
      <c r="H50" s="21">
        <f t="shared" si="6"/>
        <v>126.135063</v>
      </c>
    </row>
    <row r="51" spans="2:8" ht="16.5" customHeight="1" x14ac:dyDescent="0.45">
      <c r="B51" s="65" t="s">
        <v>89</v>
      </c>
      <c r="C51" s="70">
        <v>5947.1</v>
      </c>
      <c r="D51" s="70">
        <v>0.6</v>
      </c>
      <c r="E51" s="21">
        <f t="shared" si="4"/>
        <v>135.62909999999999</v>
      </c>
      <c r="F51" s="22">
        <f t="shared" si="2"/>
        <v>5352.39</v>
      </c>
      <c r="G51" s="24">
        <f t="shared" si="5"/>
        <v>-10</v>
      </c>
      <c r="H51" s="21">
        <f t="shared" si="6"/>
        <v>122.06618999999999</v>
      </c>
    </row>
    <row r="52" spans="2:8" ht="16.5" customHeight="1" x14ac:dyDescent="0.45">
      <c r="B52" s="65" t="s">
        <v>91</v>
      </c>
      <c r="C52" s="70">
        <v>4543.05</v>
      </c>
      <c r="D52" s="70">
        <v>0.59</v>
      </c>
      <c r="E52" s="21">
        <f t="shared" si="4"/>
        <v>133.36861499999998</v>
      </c>
      <c r="F52" s="22">
        <f t="shared" si="2"/>
        <v>4088.7450000000003</v>
      </c>
      <c r="G52" s="24">
        <f t="shared" si="5"/>
        <v>-9.9999999999999964</v>
      </c>
      <c r="H52" s="21">
        <f t="shared" si="6"/>
        <v>120.03175349999998</v>
      </c>
    </row>
    <row r="53" spans="2:8" ht="16.5" customHeight="1" x14ac:dyDescent="0.45">
      <c r="B53" s="65" t="s">
        <v>93</v>
      </c>
      <c r="C53" s="70">
        <v>607.35</v>
      </c>
      <c r="D53" s="70">
        <v>0.57999999999999996</v>
      </c>
      <c r="E53" s="21">
        <f t="shared" si="4"/>
        <v>131.10812999999999</v>
      </c>
      <c r="F53" s="22">
        <f t="shared" si="2"/>
        <v>546.61500000000001</v>
      </c>
      <c r="G53" s="24">
        <f t="shared" si="5"/>
        <v>-10.000000000000002</v>
      </c>
      <c r="H53" s="21">
        <f t="shared" si="6"/>
        <v>117.99731699999998</v>
      </c>
    </row>
    <row r="54" spans="2:8" ht="16.5" customHeight="1" x14ac:dyDescent="0.45">
      <c r="B54" s="65" t="s">
        <v>27</v>
      </c>
      <c r="C54" s="70">
        <v>4775.95</v>
      </c>
      <c r="D54" s="70">
        <v>0.56999999999999995</v>
      </c>
      <c r="E54" s="21">
        <f t="shared" si="4"/>
        <v>128.84764499999997</v>
      </c>
      <c r="F54" s="22">
        <f t="shared" si="2"/>
        <v>4298.3549999999996</v>
      </c>
      <c r="G54" s="24">
        <f t="shared" si="5"/>
        <v>-10.000000000000005</v>
      </c>
      <c r="H54" s="21">
        <f t="shared" si="6"/>
        <v>115.96288049999997</v>
      </c>
    </row>
    <row r="55" spans="2:8" ht="16.5" customHeight="1" x14ac:dyDescent="0.45">
      <c r="B55" s="68" t="s">
        <v>92</v>
      </c>
      <c r="C55" s="70">
        <v>4002.4</v>
      </c>
      <c r="D55" s="70">
        <v>0.51</v>
      </c>
      <c r="E55" s="21">
        <f t="shared" si="4"/>
        <v>115.284735</v>
      </c>
      <c r="F55" s="22">
        <f t="shared" si="2"/>
        <v>3602.1600000000003</v>
      </c>
      <c r="G55" s="24">
        <f t="shared" si="5"/>
        <v>-9.9999999999999947</v>
      </c>
      <c r="H55" s="21">
        <f t="shared" si="6"/>
        <v>103.75626150000001</v>
      </c>
    </row>
    <row r="56" spans="2:8" ht="16.5" customHeight="1" x14ac:dyDescent="0.45">
      <c r="B56" s="65" t="s">
        <v>88</v>
      </c>
      <c r="C56" s="70">
        <v>4706.3999999999996</v>
      </c>
      <c r="D56" s="70">
        <v>0.43</v>
      </c>
      <c r="E56" s="21">
        <f t="shared" si="4"/>
        <v>97.20085499999999</v>
      </c>
      <c r="F56" s="22">
        <f t="shared" si="2"/>
        <v>4235.76</v>
      </c>
      <c r="G56" s="24">
        <f t="shared" si="5"/>
        <v>-9.9999999999999876</v>
      </c>
      <c r="H56" s="21">
        <f t="shared" si="6"/>
        <v>87.480769500000008</v>
      </c>
    </row>
    <row r="57" spans="2:8" ht="16.5" customHeight="1" x14ac:dyDescent="0.45">
      <c r="B57" s="67"/>
      <c r="C57" s="66"/>
      <c r="D57" s="66"/>
      <c r="E57" s="21"/>
      <c r="F57" s="22"/>
      <c r="G57" s="24"/>
      <c r="H57" s="21"/>
    </row>
    <row r="58" spans="2:8" ht="21" x14ac:dyDescent="0.65">
      <c r="B58" s="16"/>
      <c r="C58" s="16"/>
      <c r="D58" s="23">
        <f>SUM(D7:D57)</f>
        <v>99.980000000000032</v>
      </c>
      <c r="E58" s="17">
        <v>22604.85</v>
      </c>
      <c r="F58" s="18"/>
      <c r="G58" s="19"/>
      <c r="H58" s="17">
        <f>SUM(H7:H57)</f>
        <v>20340.296126999998</v>
      </c>
    </row>
    <row r="59" spans="2:8" ht="19.5" customHeight="1" x14ac:dyDescent="0.65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9"/>
  <sheetViews>
    <sheetView topLeftCell="A43" zoomScale="64" workbookViewId="0">
      <selection activeCell="E58" sqref="E58"/>
    </sheetView>
  </sheetViews>
  <sheetFormatPr defaultRowHeight="14.25" x14ac:dyDescent="0.45"/>
  <cols>
    <col min="2" max="2" width="32.33203125" customWidth="1"/>
    <col min="3" max="3" width="8" customWidth="1"/>
    <col min="4" max="4" width="13.6640625" customWidth="1"/>
    <col min="5" max="5" width="17.6640625" customWidth="1"/>
    <col min="6" max="6" width="12.1328125" customWidth="1"/>
    <col min="7" max="7" width="8.1328125" bestFit="1" customWidth="1"/>
    <col min="8" max="8" width="18" customWidth="1"/>
  </cols>
  <sheetData>
    <row r="2" spans="2:8" x14ac:dyDescent="0.45">
      <c r="B2" s="1"/>
      <c r="C2" s="2"/>
      <c r="D2" s="2"/>
      <c r="E2" s="2"/>
      <c r="F2" s="2"/>
      <c r="G2" s="2"/>
      <c r="H2" s="3"/>
    </row>
    <row r="3" spans="2:8" x14ac:dyDescent="0.45">
      <c r="B3" s="4"/>
      <c r="C3" s="5"/>
      <c r="D3" s="5"/>
      <c r="E3" s="5"/>
      <c r="F3" s="5"/>
      <c r="G3" s="5"/>
      <c r="H3" s="6"/>
    </row>
    <row r="4" spans="2:8" x14ac:dyDescent="0.45">
      <c r="B4" s="4"/>
      <c r="C4" s="5"/>
      <c r="D4" s="5"/>
      <c r="E4" s="5"/>
      <c r="F4" s="5"/>
      <c r="G4" s="5"/>
      <c r="H4" s="6"/>
    </row>
    <row r="5" spans="2:8" x14ac:dyDescent="0.45">
      <c r="B5" s="7"/>
      <c r="C5" s="8"/>
      <c r="D5" s="8"/>
      <c r="E5" s="8"/>
      <c r="F5" s="8"/>
      <c r="G5" s="8"/>
      <c r="H5" s="9"/>
    </row>
    <row r="6" spans="2:8" ht="36" x14ac:dyDescent="0.55000000000000004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ht="22.5" customHeight="1" x14ac:dyDescent="0.45">
      <c r="B7" s="65" t="s">
        <v>51</v>
      </c>
      <c r="C7" s="70">
        <v>1520.1</v>
      </c>
      <c r="D7" s="70">
        <v>11.48</v>
      </c>
      <c r="E7" s="21">
        <f t="shared" ref="E7:E38" si="0">$E$58*D7/100</f>
        <v>2595.0367799999999</v>
      </c>
      <c r="F7" s="22">
        <f t="shared" ref="F7:F38" si="1">C7*1.1</f>
        <v>1672.1100000000001</v>
      </c>
      <c r="G7" s="24">
        <f t="shared" ref="G7:G38" si="2">(F7-C7)/C7*100</f>
        <v>10.000000000000014</v>
      </c>
      <c r="H7" s="21">
        <f t="shared" ref="H7:H38" si="3">E7+((E7*G7)/100)</f>
        <v>2854.5404580000004</v>
      </c>
    </row>
    <row r="8" spans="2:8" ht="22.5" customHeight="1" x14ac:dyDescent="0.45">
      <c r="B8" s="65" t="s">
        <v>52</v>
      </c>
      <c r="C8" s="70">
        <v>2934</v>
      </c>
      <c r="D8" s="70">
        <v>9.9600000000000009</v>
      </c>
      <c r="E8" s="21">
        <f t="shared" si="0"/>
        <v>2251.4430600000001</v>
      </c>
      <c r="F8" s="22">
        <f t="shared" si="1"/>
        <v>3227.4</v>
      </c>
      <c r="G8" s="24">
        <f t="shared" si="2"/>
        <v>10.000000000000004</v>
      </c>
      <c r="H8" s="21">
        <f t="shared" si="3"/>
        <v>2476.5873660000002</v>
      </c>
    </row>
    <row r="9" spans="2:8" ht="22.5" customHeight="1" x14ac:dyDescent="0.45">
      <c r="B9" s="65" t="s">
        <v>53</v>
      </c>
      <c r="C9" s="70">
        <v>1150.4000000000001</v>
      </c>
      <c r="D9" s="70">
        <v>8.11</v>
      </c>
      <c r="E9" s="21">
        <f t="shared" si="0"/>
        <v>1833.2533349999999</v>
      </c>
      <c r="F9" s="22">
        <f t="shared" si="1"/>
        <v>1265.4400000000003</v>
      </c>
      <c r="G9" s="24">
        <f t="shared" si="2"/>
        <v>10.000000000000016</v>
      </c>
      <c r="H9" s="21">
        <f t="shared" si="3"/>
        <v>2016.5786685000003</v>
      </c>
    </row>
    <row r="10" spans="2:8" ht="22.5" customHeight="1" x14ac:dyDescent="0.45">
      <c r="B10" s="65" t="s">
        <v>54</v>
      </c>
      <c r="C10" s="70">
        <v>1420.55</v>
      </c>
      <c r="D10" s="70">
        <v>5.09</v>
      </c>
      <c r="E10" s="21">
        <f t="shared" si="0"/>
        <v>1150.586865</v>
      </c>
      <c r="F10" s="22">
        <f t="shared" si="1"/>
        <v>1562.605</v>
      </c>
      <c r="G10" s="24">
        <f t="shared" si="2"/>
        <v>10.000000000000005</v>
      </c>
      <c r="H10" s="21">
        <f t="shared" si="3"/>
        <v>1265.6455515</v>
      </c>
    </row>
    <row r="11" spans="2:8" ht="22.5" customHeight="1" x14ac:dyDescent="0.45">
      <c r="B11" s="65" t="s">
        <v>55</v>
      </c>
      <c r="C11" s="70">
        <v>3594.3</v>
      </c>
      <c r="D11" s="70">
        <v>4.2699999999999996</v>
      </c>
      <c r="E11" s="21">
        <f t="shared" si="0"/>
        <v>965.22709499999985</v>
      </c>
      <c r="F11" s="22">
        <f t="shared" si="1"/>
        <v>3953.7300000000005</v>
      </c>
      <c r="G11" s="24">
        <f t="shared" si="2"/>
        <v>10.000000000000007</v>
      </c>
      <c r="H11" s="21">
        <f t="shared" si="3"/>
        <v>1061.7498045</v>
      </c>
    </row>
    <row r="12" spans="2:8" ht="22.5" customHeight="1" x14ac:dyDescent="0.45">
      <c r="B12" s="65" t="s">
        <v>57</v>
      </c>
      <c r="C12" s="70">
        <v>3820.65</v>
      </c>
      <c r="D12" s="70">
        <v>3.89</v>
      </c>
      <c r="E12" s="21">
        <f t="shared" si="0"/>
        <v>879.328665</v>
      </c>
      <c r="F12" s="22">
        <f t="shared" si="1"/>
        <v>4202.7150000000001</v>
      </c>
      <c r="G12" s="24">
        <f t="shared" si="2"/>
        <v>10</v>
      </c>
      <c r="H12" s="21">
        <f t="shared" si="3"/>
        <v>967.26153150000005</v>
      </c>
    </row>
    <row r="13" spans="2:8" ht="22.5" customHeight="1" x14ac:dyDescent="0.45">
      <c r="B13" s="65" t="s">
        <v>56</v>
      </c>
      <c r="C13" s="70">
        <v>435.65</v>
      </c>
      <c r="D13" s="70">
        <v>3.88</v>
      </c>
      <c r="E13" s="21">
        <f t="shared" si="0"/>
        <v>877.06817999999987</v>
      </c>
      <c r="F13" s="22">
        <f t="shared" si="1"/>
        <v>479.21500000000003</v>
      </c>
      <c r="G13" s="24">
        <f t="shared" si="2"/>
        <v>10.000000000000012</v>
      </c>
      <c r="H13" s="21">
        <f t="shared" si="3"/>
        <v>964.77499799999998</v>
      </c>
    </row>
    <row r="14" spans="2:8" ht="22.5" customHeight="1" x14ac:dyDescent="0.45">
      <c r="B14" s="65" t="s">
        <v>60</v>
      </c>
      <c r="C14" s="70">
        <v>1322.3</v>
      </c>
      <c r="D14" s="70">
        <v>3.45</v>
      </c>
      <c r="E14" s="21">
        <f t="shared" si="0"/>
        <v>779.86732499999994</v>
      </c>
      <c r="F14" s="22">
        <f t="shared" si="1"/>
        <v>1454.53</v>
      </c>
      <c r="G14" s="24">
        <f t="shared" si="2"/>
        <v>10.000000000000002</v>
      </c>
      <c r="H14" s="21">
        <f t="shared" si="3"/>
        <v>857.85405749999995</v>
      </c>
    </row>
    <row r="15" spans="2:8" ht="22.5" customHeight="1" x14ac:dyDescent="0.45">
      <c r="B15" s="65" t="s">
        <v>58</v>
      </c>
      <c r="C15" s="70">
        <v>1165.9000000000001</v>
      </c>
      <c r="D15" s="70">
        <v>3.32</v>
      </c>
      <c r="E15" s="21">
        <f t="shared" si="0"/>
        <v>750.48101999999983</v>
      </c>
      <c r="F15" s="22">
        <f t="shared" si="1"/>
        <v>1282.4900000000002</v>
      </c>
      <c r="G15" s="24">
        <f t="shared" si="2"/>
        <v>10.000000000000012</v>
      </c>
      <c r="H15" s="21">
        <f t="shared" si="3"/>
        <v>825.52912199999992</v>
      </c>
    </row>
    <row r="16" spans="2:8" ht="22.5" customHeight="1" x14ac:dyDescent="0.45">
      <c r="B16" s="65" t="s">
        <v>61</v>
      </c>
      <c r="C16" s="70">
        <v>826.25</v>
      </c>
      <c r="D16" s="70">
        <v>3.18</v>
      </c>
      <c r="E16" s="21">
        <f t="shared" si="0"/>
        <v>718.83422999999993</v>
      </c>
      <c r="F16" s="22">
        <f t="shared" si="1"/>
        <v>908.87500000000011</v>
      </c>
      <c r="G16" s="24">
        <f t="shared" si="2"/>
        <v>10.000000000000014</v>
      </c>
      <c r="H16" s="21">
        <f t="shared" si="3"/>
        <v>790.71765300000004</v>
      </c>
    </row>
    <row r="17" spans="2:8" ht="22.5" customHeight="1" x14ac:dyDescent="0.45">
      <c r="B17" s="65" t="s">
        <v>59</v>
      </c>
      <c r="C17" s="70">
        <v>1623.95</v>
      </c>
      <c r="D17" s="70">
        <v>2.4</v>
      </c>
      <c r="E17" s="21">
        <f t="shared" si="0"/>
        <v>542.51639999999998</v>
      </c>
      <c r="F17" s="22">
        <f t="shared" si="1"/>
        <v>1786.3450000000003</v>
      </c>
      <c r="G17" s="24">
        <f t="shared" si="2"/>
        <v>10.000000000000012</v>
      </c>
      <c r="H17" s="21">
        <f t="shared" si="3"/>
        <v>596.76804000000004</v>
      </c>
    </row>
    <row r="18" spans="2:8" ht="22.5" customHeight="1" x14ac:dyDescent="0.45">
      <c r="B18" s="65" t="s">
        <v>65</v>
      </c>
      <c r="C18" s="70">
        <v>2156.35</v>
      </c>
      <c r="D18" s="70">
        <v>2.0699999999999998</v>
      </c>
      <c r="E18" s="21">
        <f t="shared" si="0"/>
        <v>467.92039499999993</v>
      </c>
      <c r="F18" s="22">
        <f t="shared" si="1"/>
        <v>2371.9850000000001</v>
      </c>
      <c r="G18" s="24">
        <f t="shared" si="2"/>
        <v>10.000000000000011</v>
      </c>
      <c r="H18" s="21">
        <f t="shared" si="3"/>
        <v>514.71243449999997</v>
      </c>
    </row>
    <row r="19" spans="2:8" ht="22.5" customHeight="1" x14ac:dyDescent="0.45">
      <c r="B19" s="65" t="s">
        <v>62</v>
      </c>
      <c r="C19" s="70">
        <v>2230.4499999999998</v>
      </c>
      <c r="D19" s="70">
        <v>2</v>
      </c>
      <c r="E19" s="21">
        <f t="shared" si="0"/>
        <v>452.09699999999998</v>
      </c>
      <c r="F19" s="22">
        <f t="shared" si="1"/>
        <v>2453.4949999999999</v>
      </c>
      <c r="G19" s="24">
        <f t="shared" si="2"/>
        <v>10.000000000000005</v>
      </c>
      <c r="H19" s="21">
        <f t="shared" si="3"/>
        <v>497.30669999999998</v>
      </c>
    </row>
    <row r="20" spans="2:8" ht="22.5" customHeight="1" x14ac:dyDescent="0.45">
      <c r="B20" s="65" t="s">
        <v>63</v>
      </c>
      <c r="C20" s="70">
        <v>6923.55</v>
      </c>
      <c r="D20" s="70">
        <v>1.94</v>
      </c>
      <c r="E20" s="21">
        <f t="shared" si="0"/>
        <v>438.53408999999994</v>
      </c>
      <c r="F20" s="22">
        <f t="shared" si="1"/>
        <v>7615.9050000000007</v>
      </c>
      <c r="G20" s="24">
        <f t="shared" si="2"/>
        <v>10.000000000000005</v>
      </c>
      <c r="H20" s="21">
        <f t="shared" si="3"/>
        <v>482.38749899999993</v>
      </c>
    </row>
    <row r="21" spans="2:8" ht="22.5" customHeight="1" x14ac:dyDescent="0.45">
      <c r="B21" s="65" t="s">
        <v>68</v>
      </c>
      <c r="C21" s="70">
        <v>1007.9</v>
      </c>
      <c r="D21" s="70">
        <v>1.78</v>
      </c>
      <c r="E21" s="21">
        <f t="shared" si="0"/>
        <v>402.36633</v>
      </c>
      <c r="F21" s="22">
        <f t="shared" si="1"/>
        <v>1108.69</v>
      </c>
      <c r="G21" s="24">
        <f t="shared" si="2"/>
        <v>10.000000000000007</v>
      </c>
      <c r="H21" s="21">
        <f t="shared" si="3"/>
        <v>442.60296300000005</v>
      </c>
    </row>
    <row r="22" spans="2:8" ht="22.5" customHeight="1" x14ac:dyDescent="0.45">
      <c r="B22" s="65" t="s">
        <v>67</v>
      </c>
      <c r="C22" s="70">
        <v>363.2</v>
      </c>
      <c r="D22" s="70">
        <v>1.73</v>
      </c>
      <c r="E22" s="21">
        <f t="shared" si="0"/>
        <v>391.06390499999992</v>
      </c>
      <c r="F22" s="22">
        <f t="shared" si="1"/>
        <v>399.52000000000004</v>
      </c>
      <c r="G22" s="24">
        <f t="shared" si="2"/>
        <v>10.000000000000014</v>
      </c>
      <c r="H22" s="21">
        <f t="shared" si="3"/>
        <v>430.17029549999995</v>
      </c>
    </row>
    <row r="23" spans="2:8" ht="22.5" customHeight="1" x14ac:dyDescent="0.45">
      <c r="B23" s="65" t="s">
        <v>69</v>
      </c>
      <c r="C23" s="70">
        <v>12817.5</v>
      </c>
      <c r="D23" s="70">
        <v>1.7</v>
      </c>
      <c r="E23" s="21">
        <f t="shared" si="0"/>
        <v>384.28244999999993</v>
      </c>
      <c r="F23" s="22">
        <f t="shared" si="1"/>
        <v>14099.250000000002</v>
      </c>
      <c r="G23" s="24">
        <f t="shared" si="2"/>
        <v>10.000000000000014</v>
      </c>
      <c r="H23" s="21">
        <f t="shared" si="3"/>
        <v>422.71069499999999</v>
      </c>
    </row>
    <row r="24" spans="2:8" ht="22.5" customHeight="1" x14ac:dyDescent="0.45">
      <c r="B24" s="65" t="s">
        <v>70</v>
      </c>
      <c r="C24" s="70">
        <v>1502.1</v>
      </c>
      <c r="D24" s="70">
        <v>1.63</v>
      </c>
      <c r="E24" s="21">
        <f t="shared" si="0"/>
        <v>368.45905499999992</v>
      </c>
      <c r="F24" s="22">
        <f t="shared" si="1"/>
        <v>1652.31</v>
      </c>
      <c r="G24" s="24">
        <f t="shared" si="2"/>
        <v>10.000000000000004</v>
      </c>
      <c r="H24" s="21">
        <f t="shared" si="3"/>
        <v>405.30496049999994</v>
      </c>
    </row>
    <row r="25" spans="2:8" ht="22.5" customHeight="1" x14ac:dyDescent="0.45">
      <c r="B25" s="65" t="s">
        <v>17</v>
      </c>
      <c r="C25" s="70">
        <v>3589.25</v>
      </c>
      <c r="D25" s="70">
        <v>1.5</v>
      </c>
      <c r="E25" s="21">
        <f t="shared" si="0"/>
        <v>339.07274999999993</v>
      </c>
      <c r="F25" s="22">
        <f t="shared" si="1"/>
        <v>3948.1750000000002</v>
      </c>
      <c r="G25" s="24">
        <f t="shared" si="2"/>
        <v>10.000000000000005</v>
      </c>
      <c r="H25" s="21">
        <f t="shared" si="3"/>
        <v>372.98002499999996</v>
      </c>
    </row>
    <row r="26" spans="2:8" ht="22.5" customHeight="1" x14ac:dyDescent="0.45">
      <c r="B26" s="65" t="s">
        <v>64</v>
      </c>
      <c r="C26" s="70">
        <v>1366.6</v>
      </c>
      <c r="D26" s="70">
        <v>1.45</v>
      </c>
      <c r="E26" s="21">
        <f t="shared" si="0"/>
        <v>327.77032499999996</v>
      </c>
      <c r="F26" s="22">
        <f t="shared" si="1"/>
        <v>1503.26</v>
      </c>
      <c r="G26" s="24">
        <f t="shared" si="2"/>
        <v>10.000000000000005</v>
      </c>
      <c r="H26" s="21">
        <f t="shared" si="3"/>
        <v>360.54735749999998</v>
      </c>
    </row>
    <row r="27" spans="2:8" ht="22.5" customHeight="1" x14ac:dyDescent="0.45">
      <c r="B27" s="65" t="s">
        <v>73</v>
      </c>
      <c r="C27" s="70">
        <v>301.85000000000002</v>
      </c>
      <c r="D27" s="70">
        <v>1.38</v>
      </c>
      <c r="E27" s="21">
        <f t="shared" si="0"/>
        <v>311.94692999999995</v>
      </c>
      <c r="F27" s="22">
        <f t="shared" si="1"/>
        <v>332.03500000000003</v>
      </c>
      <c r="G27" s="24">
        <f t="shared" si="2"/>
        <v>10</v>
      </c>
      <c r="H27" s="21">
        <f t="shared" si="3"/>
        <v>343.14162299999992</v>
      </c>
    </row>
    <row r="28" spans="2:8" ht="22.5" customHeight="1" x14ac:dyDescent="0.45">
      <c r="B28" s="65" t="s">
        <v>72</v>
      </c>
      <c r="C28" s="70">
        <v>165</v>
      </c>
      <c r="D28" s="70">
        <v>1.36</v>
      </c>
      <c r="E28" s="21">
        <f t="shared" si="0"/>
        <v>307.42596000000003</v>
      </c>
      <c r="F28" s="22">
        <f t="shared" si="1"/>
        <v>181.50000000000003</v>
      </c>
      <c r="G28" s="24">
        <f t="shared" si="2"/>
        <v>10.000000000000018</v>
      </c>
      <c r="H28" s="21">
        <f t="shared" si="3"/>
        <v>338.16855600000008</v>
      </c>
    </row>
    <row r="29" spans="2:8" ht="22.5" customHeight="1" x14ac:dyDescent="0.45">
      <c r="B29" s="65" t="s">
        <v>66</v>
      </c>
      <c r="C29" s="70">
        <v>2875.9</v>
      </c>
      <c r="D29" s="70">
        <v>1.3</v>
      </c>
      <c r="E29" s="21">
        <f t="shared" si="0"/>
        <v>293.86304999999999</v>
      </c>
      <c r="F29" s="22">
        <f t="shared" si="1"/>
        <v>3163.4900000000002</v>
      </c>
      <c r="G29" s="24">
        <f t="shared" si="2"/>
        <v>10.000000000000005</v>
      </c>
      <c r="H29" s="21">
        <f t="shared" si="3"/>
        <v>323.24935499999998</v>
      </c>
    </row>
    <row r="30" spans="2:8" ht="22.5" customHeight="1" x14ac:dyDescent="0.45">
      <c r="B30" s="65" t="s">
        <v>71</v>
      </c>
      <c r="C30" s="70">
        <v>9971.85</v>
      </c>
      <c r="D30" s="70">
        <v>1.1599999999999999</v>
      </c>
      <c r="E30" s="21">
        <f t="shared" si="0"/>
        <v>262.21625999999998</v>
      </c>
      <c r="F30" s="22">
        <f t="shared" si="1"/>
        <v>10969.035000000002</v>
      </c>
      <c r="G30" s="24">
        <f t="shared" si="2"/>
        <v>10.000000000000012</v>
      </c>
      <c r="H30" s="21">
        <f t="shared" si="3"/>
        <v>288.43788599999999</v>
      </c>
    </row>
    <row r="31" spans="2:8" ht="22.5" customHeight="1" x14ac:dyDescent="0.45">
      <c r="B31" s="65" t="s">
        <v>77</v>
      </c>
      <c r="C31" s="70">
        <v>282.85000000000002</v>
      </c>
      <c r="D31" s="70">
        <v>1.1100000000000001</v>
      </c>
      <c r="E31" s="21">
        <f t="shared" si="0"/>
        <v>250.91383500000001</v>
      </c>
      <c r="F31" s="22">
        <f t="shared" si="1"/>
        <v>311.13500000000005</v>
      </c>
      <c r="G31" s="24">
        <f t="shared" si="2"/>
        <v>10.000000000000007</v>
      </c>
      <c r="H31" s="21">
        <f t="shared" si="3"/>
        <v>276.00521850000001</v>
      </c>
    </row>
    <row r="32" spans="2:8" ht="22.5" customHeight="1" x14ac:dyDescent="0.45">
      <c r="B32" s="65" t="s">
        <v>76</v>
      </c>
      <c r="C32" s="70">
        <v>454.3</v>
      </c>
      <c r="D32" s="70">
        <v>1.04</v>
      </c>
      <c r="E32" s="21">
        <f t="shared" si="0"/>
        <v>235.09043999999997</v>
      </c>
      <c r="F32" s="22">
        <f t="shared" si="1"/>
        <v>499.73000000000008</v>
      </c>
      <c r="G32" s="24">
        <f t="shared" si="2"/>
        <v>10.000000000000014</v>
      </c>
      <c r="H32" s="21">
        <f t="shared" si="3"/>
        <v>258.59948400000002</v>
      </c>
    </row>
    <row r="33" spans="2:8" ht="22.5" customHeight="1" x14ac:dyDescent="0.45">
      <c r="B33" s="65" t="s">
        <v>79</v>
      </c>
      <c r="C33" s="70">
        <v>8903.65</v>
      </c>
      <c r="D33" s="70">
        <v>1.01</v>
      </c>
      <c r="E33" s="21">
        <f t="shared" si="0"/>
        <v>228.30898500000001</v>
      </c>
      <c r="F33" s="22">
        <f t="shared" si="1"/>
        <v>9794.0150000000012</v>
      </c>
      <c r="G33" s="24">
        <f t="shared" si="2"/>
        <v>10.000000000000018</v>
      </c>
      <c r="H33" s="21">
        <f t="shared" si="3"/>
        <v>251.13988350000005</v>
      </c>
    </row>
    <row r="34" spans="2:8" ht="22.5" customHeight="1" x14ac:dyDescent="0.45">
      <c r="B34" s="65" t="s">
        <v>74</v>
      </c>
      <c r="C34" s="70">
        <v>1515.7</v>
      </c>
      <c r="D34" s="70">
        <v>1.01</v>
      </c>
      <c r="E34" s="21">
        <f t="shared" si="0"/>
        <v>228.30898500000001</v>
      </c>
      <c r="F34" s="22">
        <f t="shared" si="1"/>
        <v>1667.2700000000002</v>
      </c>
      <c r="G34" s="24">
        <f t="shared" si="2"/>
        <v>10.000000000000011</v>
      </c>
      <c r="H34" s="21">
        <f t="shared" si="3"/>
        <v>251.13988350000002</v>
      </c>
    </row>
    <row r="35" spans="2:8" ht="22.5" customHeight="1" x14ac:dyDescent="0.45">
      <c r="B35" s="65" t="s">
        <v>81</v>
      </c>
      <c r="C35" s="70">
        <v>1324.9</v>
      </c>
      <c r="D35" s="70">
        <v>0.98</v>
      </c>
      <c r="E35" s="21">
        <f t="shared" si="0"/>
        <v>221.52752999999996</v>
      </c>
      <c r="F35" s="22">
        <f t="shared" si="1"/>
        <v>1457.3900000000003</v>
      </c>
      <c r="G35" s="24">
        <f t="shared" si="2"/>
        <v>10.000000000000018</v>
      </c>
      <c r="H35" s="21">
        <f t="shared" si="3"/>
        <v>243.68028299999997</v>
      </c>
    </row>
    <row r="36" spans="2:8" ht="22.5" customHeight="1" x14ac:dyDescent="0.45">
      <c r="B36" s="65" t="s">
        <v>75</v>
      </c>
      <c r="C36" s="70">
        <v>644.4</v>
      </c>
      <c r="D36" s="70">
        <v>0.94</v>
      </c>
      <c r="E36" s="21">
        <f t="shared" si="0"/>
        <v>212.48558999999997</v>
      </c>
      <c r="F36" s="22">
        <f t="shared" si="1"/>
        <v>708.84</v>
      </c>
      <c r="G36" s="24">
        <f t="shared" si="2"/>
        <v>10.000000000000009</v>
      </c>
      <c r="H36" s="21">
        <f t="shared" si="3"/>
        <v>233.734149</v>
      </c>
    </row>
    <row r="37" spans="2:8" ht="22.5" customHeight="1" x14ac:dyDescent="0.45">
      <c r="B37" s="65" t="s">
        <v>29</v>
      </c>
      <c r="C37" s="70">
        <v>2507.4</v>
      </c>
      <c r="D37" s="70">
        <v>0.9</v>
      </c>
      <c r="E37" s="21">
        <f t="shared" si="0"/>
        <v>203.44364999999999</v>
      </c>
      <c r="F37" s="22">
        <f t="shared" si="1"/>
        <v>2758.1400000000003</v>
      </c>
      <c r="G37" s="24">
        <f t="shared" si="2"/>
        <v>10.000000000000009</v>
      </c>
      <c r="H37" s="21">
        <f t="shared" si="3"/>
        <v>223.788015</v>
      </c>
    </row>
    <row r="38" spans="2:8" ht="22.5" customHeight="1" x14ac:dyDescent="0.45">
      <c r="B38" s="65" t="s">
        <v>16</v>
      </c>
      <c r="C38" s="70">
        <v>2411.65</v>
      </c>
      <c r="D38" s="70">
        <v>0.89</v>
      </c>
      <c r="E38" s="21">
        <f t="shared" si="0"/>
        <v>201.183165</v>
      </c>
      <c r="F38" s="22">
        <f t="shared" si="1"/>
        <v>2652.8150000000005</v>
      </c>
      <c r="G38" s="24">
        <f t="shared" si="2"/>
        <v>10.000000000000018</v>
      </c>
      <c r="H38" s="21">
        <f t="shared" si="3"/>
        <v>221.30148150000002</v>
      </c>
    </row>
    <row r="39" spans="2:8" ht="22.5" customHeight="1" x14ac:dyDescent="0.45">
      <c r="B39" s="65" t="s">
        <v>14</v>
      </c>
      <c r="C39" s="70">
        <v>1615</v>
      </c>
      <c r="D39" s="70">
        <v>0.88</v>
      </c>
      <c r="E39" s="21">
        <f t="shared" ref="E39:E56" si="4">$E$58*D39/100</f>
        <v>198.92268000000001</v>
      </c>
      <c r="F39" s="22">
        <f t="shared" ref="F39:F56" si="5">C39*1.1</f>
        <v>1776.5000000000002</v>
      </c>
      <c r="G39" s="24">
        <f t="shared" ref="G39:G56" si="6">(F39-C39)/C39*100</f>
        <v>10.000000000000014</v>
      </c>
      <c r="H39" s="21">
        <f t="shared" ref="H39:H56" si="7">E39+((E39*G39)/100)</f>
        <v>218.81494800000004</v>
      </c>
    </row>
    <row r="40" spans="2:8" ht="22.5" customHeight="1" x14ac:dyDescent="0.45">
      <c r="B40" s="65" t="s">
        <v>20</v>
      </c>
      <c r="C40" s="70">
        <v>882.2</v>
      </c>
      <c r="D40" s="70">
        <v>0.84</v>
      </c>
      <c r="E40" s="21">
        <f t="shared" si="4"/>
        <v>189.88073999999997</v>
      </c>
      <c r="F40" s="22">
        <f t="shared" si="5"/>
        <v>970.42000000000007</v>
      </c>
      <c r="G40" s="24">
        <f t="shared" si="6"/>
        <v>10.000000000000002</v>
      </c>
      <c r="H40" s="21">
        <f t="shared" si="7"/>
        <v>208.86881399999999</v>
      </c>
    </row>
    <row r="41" spans="2:8" ht="22.5" customHeight="1" x14ac:dyDescent="0.45">
      <c r="B41" s="65" t="s">
        <v>78</v>
      </c>
      <c r="C41" s="70">
        <v>1263.5</v>
      </c>
      <c r="D41" s="70">
        <v>0.81</v>
      </c>
      <c r="E41" s="21">
        <f t="shared" si="4"/>
        <v>183.09928500000001</v>
      </c>
      <c r="F41" s="22">
        <f t="shared" si="5"/>
        <v>1389.8500000000001</v>
      </c>
      <c r="G41" s="24">
        <f t="shared" si="6"/>
        <v>10.000000000000011</v>
      </c>
      <c r="H41" s="21">
        <f t="shared" si="7"/>
        <v>201.40921350000002</v>
      </c>
    </row>
    <row r="42" spans="2:8" ht="22.5" customHeight="1" x14ac:dyDescent="0.45">
      <c r="B42" s="65" t="s">
        <v>80</v>
      </c>
      <c r="C42" s="70">
        <v>3054.7</v>
      </c>
      <c r="D42" s="70">
        <v>0.8</v>
      </c>
      <c r="E42" s="21">
        <f t="shared" si="4"/>
        <v>180.83880000000002</v>
      </c>
      <c r="F42" s="22">
        <f t="shared" si="5"/>
        <v>3360.17</v>
      </c>
      <c r="G42" s="24">
        <f t="shared" si="6"/>
        <v>10.000000000000009</v>
      </c>
      <c r="H42" s="21">
        <f t="shared" si="7"/>
        <v>198.92268000000004</v>
      </c>
    </row>
    <row r="43" spans="2:8" ht="22.5" customHeight="1" x14ac:dyDescent="0.45">
      <c r="B43" s="65" t="s">
        <v>82</v>
      </c>
      <c r="C43" s="70">
        <v>6204.3</v>
      </c>
      <c r="D43" s="70">
        <v>0.76</v>
      </c>
      <c r="E43" s="21">
        <f t="shared" si="4"/>
        <v>171.79685999999998</v>
      </c>
      <c r="F43" s="22">
        <f t="shared" si="5"/>
        <v>6824.7300000000005</v>
      </c>
      <c r="G43" s="24">
        <f t="shared" si="6"/>
        <v>10.000000000000005</v>
      </c>
      <c r="H43" s="21">
        <f t="shared" si="7"/>
        <v>188.97654599999998</v>
      </c>
    </row>
    <row r="44" spans="2:8" ht="22.5" customHeight="1" x14ac:dyDescent="0.45">
      <c r="B44" s="65" t="s">
        <v>85</v>
      </c>
      <c r="C44" s="70">
        <v>1400</v>
      </c>
      <c r="D44" s="70">
        <v>0.74</v>
      </c>
      <c r="E44" s="21">
        <f t="shared" si="4"/>
        <v>167.27589</v>
      </c>
      <c r="F44" s="22">
        <f t="shared" si="5"/>
        <v>1540.0000000000002</v>
      </c>
      <c r="G44" s="24">
        <f t="shared" si="6"/>
        <v>10.000000000000016</v>
      </c>
      <c r="H44" s="21">
        <f t="shared" si="7"/>
        <v>184.00347900000003</v>
      </c>
    </row>
    <row r="45" spans="2:8" ht="22.5" customHeight="1" x14ac:dyDescent="0.45">
      <c r="B45" s="65" t="s">
        <v>94</v>
      </c>
      <c r="C45" s="70">
        <v>2551.6999999999998</v>
      </c>
      <c r="D45" s="70">
        <v>0.71</v>
      </c>
      <c r="E45" s="21">
        <f t="shared" si="4"/>
        <v>160.49443499999998</v>
      </c>
      <c r="F45" s="22">
        <f t="shared" si="5"/>
        <v>2806.87</v>
      </c>
      <c r="G45" s="24">
        <f t="shared" si="6"/>
        <v>10.000000000000004</v>
      </c>
      <c r="H45" s="21">
        <f t="shared" si="7"/>
        <v>176.54387849999998</v>
      </c>
    </row>
    <row r="46" spans="2:8" ht="22.5" customHeight="1" x14ac:dyDescent="0.45">
      <c r="B46" s="65" t="s">
        <v>86</v>
      </c>
      <c r="C46" s="70">
        <v>1108.3499999999999</v>
      </c>
      <c r="D46" s="70">
        <v>0.7</v>
      </c>
      <c r="E46" s="21">
        <f t="shared" si="4"/>
        <v>158.23394999999999</v>
      </c>
      <c r="F46" s="22">
        <f t="shared" si="5"/>
        <v>1219.1849999999999</v>
      </c>
      <c r="G46" s="24">
        <f t="shared" si="6"/>
        <v>10.000000000000005</v>
      </c>
      <c r="H46" s="21">
        <f t="shared" si="7"/>
        <v>174.057345</v>
      </c>
    </row>
    <row r="47" spans="2:8" ht="22.5" customHeight="1" x14ac:dyDescent="0.45">
      <c r="B47" s="65" t="s">
        <v>87</v>
      </c>
      <c r="C47" s="70">
        <v>1436.55</v>
      </c>
      <c r="D47" s="70">
        <v>0.65</v>
      </c>
      <c r="E47" s="21">
        <f t="shared" si="4"/>
        <v>146.93152499999999</v>
      </c>
      <c r="F47" s="22">
        <f t="shared" si="5"/>
        <v>1580.2050000000002</v>
      </c>
      <c r="G47" s="24">
        <f t="shared" si="6"/>
        <v>10.000000000000014</v>
      </c>
      <c r="H47" s="21">
        <f t="shared" si="7"/>
        <v>161.62467750000002</v>
      </c>
    </row>
    <row r="48" spans="2:8" ht="22.5" customHeight="1" x14ac:dyDescent="0.45">
      <c r="B48" s="65" t="s">
        <v>84</v>
      </c>
      <c r="C48" s="70">
        <v>462.4</v>
      </c>
      <c r="D48" s="70">
        <v>0.65</v>
      </c>
      <c r="E48" s="21">
        <f t="shared" si="4"/>
        <v>146.93152499999999</v>
      </c>
      <c r="F48" s="22">
        <f t="shared" si="5"/>
        <v>508.64000000000004</v>
      </c>
      <c r="G48" s="24">
        <f t="shared" si="6"/>
        <v>10.000000000000014</v>
      </c>
      <c r="H48" s="21">
        <f t="shared" si="7"/>
        <v>161.62467750000002</v>
      </c>
    </row>
    <row r="49" spans="2:8" ht="22.5" customHeight="1" x14ac:dyDescent="0.45">
      <c r="B49" s="65" t="s">
        <v>90</v>
      </c>
      <c r="C49" s="70">
        <v>4597.3999999999996</v>
      </c>
      <c r="D49" s="70">
        <v>0.63</v>
      </c>
      <c r="E49" s="21">
        <f t="shared" si="4"/>
        <v>142.41055499999999</v>
      </c>
      <c r="F49" s="22">
        <f t="shared" si="5"/>
        <v>5057.1400000000003</v>
      </c>
      <c r="G49" s="24">
        <f t="shared" si="6"/>
        <v>10.000000000000016</v>
      </c>
      <c r="H49" s="21">
        <f t="shared" si="7"/>
        <v>156.6516105</v>
      </c>
    </row>
    <row r="50" spans="2:8" ht="22.5" customHeight="1" x14ac:dyDescent="0.45">
      <c r="B50" s="65" t="s">
        <v>83</v>
      </c>
      <c r="C50" s="70">
        <v>583.65</v>
      </c>
      <c r="D50" s="70">
        <v>0.62</v>
      </c>
      <c r="E50" s="21">
        <f t="shared" si="4"/>
        <v>140.15007</v>
      </c>
      <c r="F50" s="22">
        <f t="shared" si="5"/>
        <v>642.01499999999999</v>
      </c>
      <c r="G50" s="24">
        <f t="shared" si="6"/>
        <v>10.000000000000002</v>
      </c>
      <c r="H50" s="21">
        <f t="shared" si="7"/>
        <v>154.165077</v>
      </c>
    </row>
    <row r="51" spans="2:8" ht="22.5" customHeight="1" x14ac:dyDescent="0.45">
      <c r="B51" s="65" t="s">
        <v>89</v>
      </c>
      <c r="C51" s="70">
        <v>5947.1</v>
      </c>
      <c r="D51" s="70">
        <v>0.6</v>
      </c>
      <c r="E51" s="21">
        <f t="shared" si="4"/>
        <v>135.62909999999999</v>
      </c>
      <c r="F51" s="22">
        <f t="shared" si="5"/>
        <v>6541.8100000000013</v>
      </c>
      <c r="G51" s="24">
        <f t="shared" si="6"/>
        <v>10.000000000000016</v>
      </c>
      <c r="H51" s="21">
        <f t="shared" si="7"/>
        <v>149.19201000000001</v>
      </c>
    </row>
    <row r="52" spans="2:8" ht="22.5" customHeight="1" x14ac:dyDescent="0.45">
      <c r="B52" s="65" t="s">
        <v>91</v>
      </c>
      <c r="C52" s="70">
        <v>4543.05</v>
      </c>
      <c r="D52" s="70">
        <v>0.59</v>
      </c>
      <c r="E52" s="21">
        <f t="shared" si="4"/>
        <v>133.36861499999998</v>
      </c>
      <c r="F52" s="22">
        <f t="shared" si="5"/>
        <v>4997.3550000000005</v>
      </c>
      <c r="G52" s="24">
        <f t="shared" si="6"/>
        <v>10.000000000000005</v>
      </c>
      <c r="H52" s="21">
        <f t="shared" si="7"/>
        <v>146.70547649999997</v>
      </c>
    </row>
    <row r="53" spans="2:8" ht="22.5" customHeight="1" x14ac:dyDescent="0.45">
      <c r="B53" s="65" t="s">
        <v>93</v>
      </c>
      <c r="C53" s="70">
        <v>607.35</v>
      </c>
      <c r="D53" s="70">
        <v>0.57999999999999996</v>
      </c>
      <c r="E53" s="21">
        <f t="shared" si="4"/>
        <v>131.10812999999999</v>
      </c>
      <c r="F53" s="22">
        <f t="shared" si="5"/>
        <v>668.08500000000004</v>
      </c>
      <c r="G53" s="24">
        <f t="shared" si="6"/>
        <v>10.000000000000002</v>
      </c>
      <c r="H53" s="21">
        <f t="shared" si="7"/>
        <v>144.218943</v>
      </c>
    </row>
    <row r="54" spans="2:8" ht="22.5" customHeight="1" x14ac:dyDescent="0.45">
      <c r="B54" s="65" t="s">
        <v>27</v>
      </c>
      <c r="C54" s="70">
        <v>4775.95</v>
      </c>
      <c r="D54" s="70">
        <v>0.56999999999999995</v>
      </c>
      <c r="E54" s="21">
        <f t="shared" si="4"/>
        <v>128.84764499999997</v>
      </c>
      <c r="F54" s="22">
        <f t="shared" si="5"/>
        <v>5253.5450000000001</v>
      </c>
      <c r="G54" s="24">
        <f t="shared" si="6"/>
        <v>10.000000000000005</v>
      </c>
      <c r="H54" s="21">
        <f t="shared" si="7"/>
        <v>141.73240949999996</v>
      </c>
    </row>
    <row r="55" spans="2:8" ht="22.5" customHeight="1" x14ac:dyDescent="0.45">
      <c r="B55" s="68" t="s">
        <v>92</v>
      </c>
      <c r="C55" s="70">
        <v>4002.4</v>
      </c>
      <c r="D55" s="70">
        <v>0.51</v>
      </c>
      <c r="E55" s="21">
        <f t="shared" si="4"/>
        <v>115.284735</v>
      </c>
      <c r="F55" s="22">
        <f t="shared" si="5"/>
        <v>4402.6400000000003</v>
      </c>
      <c r="G55" s="24">
        <f t="shared" si="6"/>
        <v>10.000000000000005</v>
      </c>
      <c r="H55" s="21">
        <f t="shared" si="7"/>
        <v>126.8132085</v>
      </c>
    </row>
    <row r="56" spans="2:8" ht="22.5" customHeight="1" x14ac:dyDescent="0.45">
      <c r="B56" s="65" t="s">
        <v>88</v>
      </c>
      <c r="C56" s="70">
        <v>4706.3999999999996</v>
      </c>
      <c r="D56" s="70">
        <v>0.43</v>
      </c>
      <c r="E56" s="21">
        <f t="shared" si="4"/>
        <v>97.20085499999999</v>
      </c>
      <c r="F56" s="22">
        <f t="shared" si="5"/>
        <v>5177.04</v>
      </c>
      <c r="G56" s="24">
        <f t="shared" si="6"/>
        <v>10.000000000000007</v>
      </c>
      <c r="H56" s="21">
        <f t="shared" si="7"/>
        <v>106.9209405</v>
      </c>
    </row>
    <row r="57" spans="2:8" ht="22.5" customHeight="1" x14ac:dyDescent="0.45">
      <c r="B57" s="67"/>
      <c r="C57" s="66"/>
      <c r="D57" s="66"/>
      <c r="E57" s="21"/>
      <c r="F57" s="22"/>
      <c r="G57" s="24"/>
      <c r="H57" s="21"/>
    </row>
    <row r="58" spans="2:8" ht="21" x14ac:dyDescent="0.65">
      <c r="B58" s="16"/>
      <c r="C58" s="16"/>
      <c r="D58" s="23">
        <f>SUM(D7:D57)</f>
        <v>99.980000000000032</v>
      </c>
      <c r="E58" s="17">
        <v>22604.85</v>
      </c>
      <c r="F58" s="18"/>
      <c r="G58" s="19"/>
      <c r="H58" s="17">
        <f>SUM(H7:H57)</f>
        <v>24860.361933000004</v>
      </c>
    </row>
    <row r="59" spans="2:8" ht="42" x14ac:dyDescent="0.65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AW56"/>
  <sheetViews>
    <sheetView showGridLines="0" tabSelected="1" zoomScale="58" zoomScaleNormal="100" workbookViewId="0">
      <selection activeCell="X14" sqref="X14"/>
    </sheetView>
  </sheetViews>
  <sheetFormatPr defaultRowHeight="14.25" x14ac:dyDescent="0.45"/>
  <cols>
    <col min="1" max="1" width="2.6640625" customWidth="1"/>
    <col min="2" max="2" width="10.3984375" customWidth="1"/>
    <col min="3" max="3" width="35.796875" customWidth="1"/>
    <col min="4" max="18" width="8.265625" customWidth="1"/>
    <col min="19" max="20" width="6.796875" bestFit="1" customWidth="1"/>
    <col min="21" max="21" width="7.1328125" bestFit="1" customWidth="1"/>
    <col min="22" max="22" width="8.796875" customWidth="1"/>
    <col min="23" max="23" width="8.6640625" customWidth="1"/>
    <col min="24" max="24" width="7.86328125" style="36" customWidth="1"/>
    <col min="25" max="25" width="8.9296875" customWidth="1"/>
    <col min="26" max="26" width="9.3984375" customWidth="1"/>
    <col min="27" max="27" width="8.9296875" customWidth="1"/>
    <col min="28" max="28" width="7.9296875" customWidth="1"/>
    <col min="29" max="29" width="8.59765625" customWidth="1"/>
    <col min="30" max="30" width="8.796875" style="36" customWidth="1"/>
    <col min="31" max="31" width="9.796875" style="36" customWidth="1"/>
    <col min="32" max="32" width="9.73046875" style="36" customWidth="1"/>
    <col min="33" max="33" width="12.6640625" style="36" customWidth="1"/>
    <col min="34" max="34" width="11.1328125" customWidth="1"/>
    <col min="35" max="35" width="11.6640625" customWidth="1"/>
    <col min="36" max="36" width="10.46484375" bestFit="1" customWidth="1"/>
    <col min="37" max="37" width="10.46484375" customWidth="1"/>
    <col min="38" max="38" width="10.46484375" bestFit="1" customWidth="1"/>
    <col min="39" max="39" width="10.46484375" customWidth="1"/>
    <col min="40" max="40" width="10.46484375" bestFit="1" customWidth="1"/>
    <col min="41" max="42" width="10.46484375" customWidth="1"/>
    <col min="43" max="43" width="10.46484375" bestFit="1" customWidth="1"/>
    <col min="44" max="45" width="10.46484375" customWidth="1"/>
    <col min="46" max="46" width="10.46484375" bestFit="1" customWidth="1"/>
    <col min="47" max="47" width="10.46484375" customWidth="1"/>
    <col min="48" max="48" width="10.46484375" bestFit="1" customWidth="1"/>
    <col min="49" max="51" width="12" customWidth="1"/>
  </cols>
  <sheetData>
    <row r="1" spans="3:49" x14ac:dyDescent="0.45">
      <c r="C1" s="74" t="s">
        <v>48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5"/>
      <c r="X1" s="73"/>
      <c r="Y1" s="73"/>
      <c r="Z1" s="73"/>
      <c r="AA1" s="73"/>
      <c r="AB1" s="73"/>
      <c r="AC1" s="73"/>
      <c r="AD1" s="73"/>
      <c r="AE1" s="69"/>
      <c r="AF1" s="69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</row>
    <row r="2" spans="3:49" x14ac:dyDescent="0.45">
      <c r="C2" s="29" t="s">
        <v>21</v>
      </c>
      <c r="D2" s="31">
        <v>45383</v>
      </c>
      <c r="E2" s="31">
        <v>45352</v>
      </c>
      <c r="F2" s="31">
        <v>45323</v>
      </c>
      <c r="G2" s="31">
        <v>45292</v>
      </c>
      <c r="H2" s="31">
        <v>45261</v>
      </c>
      <c r="I2" s="31">
        <v>45231</v>
      </c>
      <c r="J2" s="31">
        <v>45200</v>
      </c>
      <c r="K2" s="31">
        <v>45170</v>
      </c>
      <c r="L2" s="31">
        <v>45139</v>
      </c>
      <c r="M2" s="31">
        <v>45108</v>
      </c>
      <c r="N2" s="31">
        <v>45078</v>
      </c>
      <c r="O2" s="31">
        <v>45047</v>
      </c>
      <c r="P2" s="31">
        <v>45017</v>
      </c>
      <c r="Q2" s="31">
        <v>44986</v>
      </c>
      <c r="R2" s="31">
        <v>44958</v>
      </c>
      <c r="S2" s="31">
        <v>44927</v>
      </c>
      <c r="T2" s="31">
        <v>44896</v>
      </c>
      <c r="U2" s="31">
        <v>44866</v>
      </c>
      <c r="V2" s="31">
        <v>44835</v>
      </c>
      <c r="W2" s="31">
        <v>44805</v>
      </c>
      <c r="X2" s="31">
        <v>44743</v>
      </c>
      <c r="Y2" s="31">
        <v>44713</v>
      </c>
      <c r="Z2" s="31">
        <v>44682</v>
      </c>
      <c r="AA2" s="31">
        <v>44621</v>
      </c>
      <c r="AB2" s="31">
        <v>44593</v>
      </c>
      <c r="AC2" s="31">
        <v>44562</v>
      </c>
      <c r="AD2" s="31">
        <v>44531</v>
      </c>
      <c r="AE2" s="31">
        <v>44409</v>
      </c>
      <c r="AF2" s="31">
        <v>44348</v>
      </c>
      <c r="AG2" s="31">
        <v>44317</v>
      </c>
      <c r="AH2" s="31">
        <v>44287</v>
      </c>
      <c r="AI2" s="31">
        <v>44197</v>
      </c>
      <c r="AJ2" s="31">
        <v>44166</v>
      </c>
      <c r="AK2" s="31">
        <v>44013</v>
      </c>
      <c r="AL2" s="31">
        <v>43952</v>
      </c>
      <c r="AM2" s="31">
        <v>43922</v>
      </c>
      <c r="AN2" s="31">
        <v>43891</v>
      </c>
      <c r="AO2" s="31">
        <v>43739</v>
      </c>
      <c r="AP2" s="31">
        <v>43709</v>
      </c>
      <c r="AQ2" s="31">
        <v>43678</v>
      </c>
      <c r="AR2" s="31">
        <v>43647</v>
      </c>
      <c r="AS2" s="31">
        <v>43617</v>
      </c>
      <c r="AT2" s="31">
        <v>43586</v>
      </c>
      <c r="AU2" s="32">
        <v>43556</v>
      </c>
      <c r="AV2" s="32">
        <v>43525</v>
      </c>
      <c r="AW2" s="32">
        <v>43497</v>
      </c>
    </row>
    <row r="3" spans="3:49" x14ac:dyDescent="0.45">
      <c r="C3" s="25" t="s">
        <v>24</v>
      </c>
      <c r="D3" s="35">
        <v>34.299999999999997</v>
      </c>
      <c r="E3" s="35">
        <v>33.53</v>
      </c>
      <c r="F3" s="35">
        <v>32.479999999999997</v>
      </c>
      <c r="G3" s="35">
        <v>33.01</v>
      </c>
      <c r="H3" s="35">
        <v>35.26</v>
      </c>
      <c r="I3" s="35">
        <v>35.26</v>
      </c>
      <c r="J3" s="35">
        <v>35.86</v>
      </c>
      <c r="K3" s="35">
        <v>35.96</v>
      </c>
      <c r="L3" s="35">
        <v>37</v>
      </c>
      <c r="M3" s="35">
        <v>37.67</v>
      </c>
      <c r="N3" s="35">
        <v>37.58</v>
      </c>
      <c r="O3" s="35">
        <v>37.909999999999997</v>
      </c>
      <c r="P3" s="35">
        <v>38.450000000000003</v>
      </c>
      <c r="Q3" s="35">
        <v>37.72</v>
      </c>
      <c r="R3" s="35">
        <v>37.39</v>
      </c>
      <c r="S3" s="35">
        <v>36.79</v>
      </c>
      <c r="T3" s="35">
        <v>37.689999999999991</v>
      </c>
      <c r="U3" s="35">
        <v>37.17</v>
      </c>
      <c r="V3" s="35">
        <v>37.049999999999997</v>
      </c>
      <c r="W3" s="35">
        <v>36.81</v>
      </c>
      <c r="X3" s="35">
        <v>36.53</v>
      </c>
      <c r="Y3" s="35">
        <v>35.110000000000007</v>
      </c>
      <c r="Z3" s="35">
        <v>35.659999999999997</v>
      </c>
      <c r="AA3" s="35">
        <v>35.19</v>
      </c>
      <c r="AB3" s="35">
        <v>36.17</v>
      </c>
      <c r="AC3" s="35">
        <v>36.72</v>
      </c>
      <c r="AD3" s="35">
        <v>35.61</v>
      </c>
      <c r="AE3" s="35">
        <v>37.58</v>
      </c>
      <c r="AF3" s="35">
        <v>37.199999999999996</v>
      </c>
      <c r="AG3" s="35">
        <v>38.060000000000009</v>
      </c>
      <c r="AH3" s="35">
        <v>37.809999999999995</v>
      </c>
      <c r="AI3" s="35">
        <v>38.119999999999997</v>
      </c>
      <c r="AJ3" s="33">
        <v>38.78</v>
      </c>
      <c r="AK3" s="33">
        <v>33.160000000000004</v>
      </c>
      <c r="AL3" s="33">
        <v>33.340000000000003</v>
      </c>
      <c r="AM3" s="33">
        <v>36.190000000000005</v>
      </c>
      <c r="AN3" s="33">
        <v>36.51</v>
      </c>
      <c r="AO3" s="34">
        <v>39.47999999999999</v>
      </c>
      <c r="AP3" s="34">
        <v>39.290000000000013</v>
      </c>
      <c r="AQ3" s="34">
        <v>39.47999999999999</v>
      </c>
      <c r="AR3" s="34">
        <v>40.250000000000007</v>
      </c>
      <c r="AS3" s="34">
        <v>40.390000000000008</v>
      </c>
      <c r="AT3" s="34">
        <v>39.869999999999997</v>
      </c>
      <c r="AU3" s="34">
        <v>37.949999999999996</v>
      </c>
      <c r="AV3" s="34">
        <v>38.85</v>
      </c>
      <c r="AW3" s="34">
        <v>37.190000000000005</v>
      </c>
    </row>
    <row r="4" spans="3:49" x14ac:dyDescent="0.45">
      <c r="C4" s="25" t="s">
        <v>42</v>
      </c>
      <c r="D4" s="35">
        <v>12.32</v>
      </c>
      <c r="E4" s="35">
        <v>13.05</v>
      </c>
      <c r="F4" s="35">
        <v>14.47</v>
      </c>
      <c r="G4" s="35">
        <v>14.19</v>
      </c>
      <c r="H4" s="35">
        <v>13.63</v>
      </c>
      <c r="I4" s="35">
        <v>13.64</v>
      </c>
      <c r="J4" s="35">
        <v>13.61</v>
      </c>
      <c r="K4" s="35">
        <v>13.77</v>
      </c>
      <c r="L4" s="35">
        <v>13.66</v>
      </c>
      <c r="M4" s="35">
        <v>12.9</v>
      </c>
      <c r="N4" s="35">
        <v>12.64</v>
      </c>
      <c r="O4" s="35">
        <v>13.03</v>
      </c>
      <c r="P4" s="35">
        <v>12.73</v>
      </c>
      <c r="Q4" s="35">
        <v>14.11</v>
      </c>
      <c r="R4" s="35">
        <v>14.72</v>
      </c>
      <c r="S4" s="35">
        <v>14.700000000000001</v>
      </c>
      <c r="T4" s="35">
        <v>13.96</v>
      </c>
      <c r="U4" s="35">
        <v>14.380000000000003</v>
      </c>
      <c r="V4" s="35">
        <v>14.1</v>
      </c>
      <c r="W4" s="35">
        <v>13.82</v>
      </c>
      <c r="X4" s="35">
        <v>15.130000000000003</v>
      </c>
      <c r="Y4" s="35">
        <v>15.910000000000002</v>
      </c>
      <c r="Z4" s="35">
        <v>15.879999999999999</v>
      </c>
      <c r="AA4" s="35">
        <v>18.18</v>
      </c>
      <c r="AB4" s="35">
        <v>17.670000000000002</v>
      </c>
      <c r="AC4" s="35">
        <v>17.5</v>
      </c>
      <c r="AD4" s="35">
        <v>19.089999999999996</v>
      </c>
      <c r="AE4" s="35">
        <v>18.020000000000003</v>
      </c>
      <c r="AF4" s="35">
        <v>17.43</v>
      </c>
      <c r="AG4" s="35">
        <v>16.149999999999999</v>
      </c>
      <c r="AH4" s="35">
        <v>16.529999999999998</v>
      </c>
      <c r="AI4" s="35">
        <v>17.13</v>
      </c>
      <c r="AJ4" s="33">
        <v>16.28</v>
      </c>
      <c r="AK4" s="33">
        <v>16.11</v>
      </c>
      <c r="AL4" s="33">
        <v>14.66</v>
      </c>
      <c r="AM4" s="33">
        <v>14.48</v>
      </c>
      <c r="AN4" s="33">
        <v>15.040000000000001</v>
      </c>
      <c r="AO4" s="34">
        <v>13.009999999999998</v>
      </c>
      <c r="AP4" s="34">
        <v>13.879999999999999</v>
      </c>
      <c r="AQ4" s="34">
        <v>15.360000000000001</v>
      </c>
      <c r="AR4" s="34">
        <v>14.8</v>
      </c>
      <c r="AS4" s="34">
        <v>13.709999999999999</v>
      </c>
      <c r="AT4" s="34">
        <v>13.76</v>
      </c>
      <c r="AU4" s="34">
        <v>14.459999999999999</v>
      </c>
      <c r="AV4" s="34">
        <v>13.66</v>
      </c>
      <c r="AW4" s="34">
        <v>14.83</v>
      </c>
    </row>
    <row r="5" spans="3:49" x14ac:dyDescent="0.45">
      <c r="C5" s="25" t="s">
        <v>38</v>
      </c>
      <c r="D5" s="35">
        <v>2.8</v>
      </c>
      <c r="E5" s="35">
        <v>2.91</v>
      </c>
      <c r="F5" s="35">
        <v>2.89</v>
      </c>
      <c r="G5" s="35">
        <v>3.02</v>
      </c>
      <c r="H5" s="35">
        <v>3.22</v>
      </c>
      <c r="I5" s="35">
        <v>3.24</v>
      </c>
      <c r="J5" s="35">
        <v>3.2</v>
      </c>
      <c r="K5" s="35">
        <v>3.18</v>
      </c>
      <c r="L5" s="35">
        <v>3.24</v>
      </c>
      <c r="M5" s="35">
        <v>3.17</v>
      </c>
      <c r="N5" s="35">
        <v>3.3</v>
      </c>
      <c r="O5" s="35">
        <v>3.22</v>
      </c>
      <c r="P5" s="35">
        <v>3.04</v>
      </c>
      <c r="Q5" s="35">
        <v>3.01</v>
      </c>
      <c r="R5" s="35">
        <v>2.9699999999999998</v>
      </c>
      <c r="S5" s="35">
        <v>2.85</v>
      </c>
      <c r="T5" s="35">
        <v>3.09</v>
      </c>
      <c r="U5" s="35">
        <v>3.06</v>
      </c>
      <c r="V5" s="35">
        <v>3.21</v>
      </c>
      <c r="W5" s="35">
        <v>3.4299999999999997</v>
      </c>
      <c r="X5" s="35">
        <v>3.3</v>
      </c>
      <c r="Y5" s="35">
        <v>2.9299999999999997</v>
      </c>
      <c r="Z5" s="35">
        <v>3.05</v>
      </c>
      <c r="AA5" s="35">
        <v>3.2</v>
      </c>
      <c r="AB5" s="35"/>
      <c r="AC5" s="35"/>
      <c r="AD5" s="35"/>
      <c r="AE5" s="35"/>
      <c r="AF5" s="35"/>
      <c r="AG5" s="35"/>
      <c r="AH5" s="35"/>
      <c r="AI5" s="35"/>
      <c r="AJ5" s="33"/>
      <c r="AK5" s="33"/>
      <c r="AL5" s="33"/>
      <c r="AM5" s="33"/>
      <c r="AN5" s="33"/>
      <c r="AO5" s="34"/>
      <c r="AP5" s="34"/>
      <c r="AQ5" s="34"/>
      <c r="AR5" s="34"/>
      <c r="AS5" s="34"/>
      <c r="AT5" s="34"/>
      <c r="AU5" s="34"/>
      <c r="AV5" s="34"/>
      <c r="AW5" s="34"/>
    </row>
    <row r="6" spans="3:49" x14ac:dyDescent="0.45">
      <c r="C6" s="28" t="s">
        <v>43</v>
      </c>
      <c r="D6" s="35">
        <v>8.0500000000000007</v>
      </c>
      <c r="E6" s="35">
        <v>8.15</v>
      </c>
      <c r="F6" s="35">
        <v>8.33</v>
      </c>
      <c r="G6" s="35">
        <v>8.7799999999999994</v>
      </c>
      <c r="H6" s="35">
        <v>9.16</v>
      </c>
      <c r="I6" s="35">
        <v>9.2100000000000009</v>
      </c>
      <c r="J6" s="35">
        <v>9.48</v>
      </c>
      <c r="K6" s="35">
        <v>9.2899999999999991</v>
      </c>
      <c r="L6" s="35">
        <v>9.3000000000000007</v>
      </c>
      <c r="M6" s="35">
        <v>9.4700000000000006</v>
      </c>
      <c r="N6" s="35">
        <v>9.83</v>
      </c>
      <c r="O6" s="35">
        <v>9.9700000000000006</v>
      </c>
      <c r="P6" s="35">
        <v>9.73</v>
      </c>
      <c r="Q6" s="35">
        <v>9.58</v>
      </c>
      <c r="R6" s="35">
        <v>9.36</v>
      </c>
      <c r="S6" s="35">
        <v>9.01</v>
      </c>
      <c r="T6" s="35">
        <v>8.6</v>
      </c>
      <c r="U6" s="35">
        <v>8.58</v>
      </c>
      <c r="V6" s="35">
        <v>8.76</v>
      </c>
      <c r="W6" s="35">
        <v>9.1800000000000015</v>
      </c>
      <c r="X6" s="35">
        <v>8.83</v>
      </c>
      <c r="Y6" s="35">
        <v>8.4400000000000013</v>
      </c>
      <c r="Z6" s="35">
        <v>8.24</v>
      </c>
      <c r="AA6" s="35">
        <v>7.18</v>
      </c>
      <c r="AB6" s="35">
        <v>10.61</v>
      </c>
      <c r="AC6" s="35">
        <v>10.39</v>
      </c>
      <c r="AD6" s="35">
        <v>10.78</v>
      </c>
      <c r="AE6" s="35">
        <v>11.059999999999999</v>
      </c>
      <c r="AF6" s="35">
        <v>11.09</v>
      </c>
      <c r="AG6" s="35">
        <v>11.02</v>
      </c>
      <c r="AH6" s="35">
        <v>11.100000000000001</v>
      </c>
      <c r="AI6" s="35">
        <v>11.06</v>
      </c>
      <c r="AJ6" s="33">
        <v>11.53</v>
      </c>
      <c r="AK6" s="33">
        <v>12.639999999999999</v>
      </c>
      <c r="AL6" s="33">
        <v>13.41</v>
      </c>
      <c r="AM6" s="33">
        <v>13.080000000000002</v>
      </c>
      <c r="AN6" s="33">
        <v>14.46</v>
      </c>
      <c r="AO6" s="34">
        <v>12.39</v>
      </c>
      <c r="AP6" s="34">
        <v>12.350000000000001</v>
      </c>
      <c r="AQ6" s="34">
        <v>11.040000000000001</v>
      </c>
      <c r="AR6" s="34">
        <v>11.000000000000002</v>
      </c>
      <c r="AS6" s="34">
        <v>10.66</v>
      </c>
      <c r="AT6" s="34">
        <v>10.74</v>
      </c>
      <c r="AU6" s="34">
        <v>11.239999999999998</v>
      </c>
      <c r="AV6" s="34">
        <v>11.299999999999999</v>
      </c>
      <c r="AW6" s="34">
        <v>10.81</v>
      </c>
    </row>
    <row r="7" spans="3:49" x14ac:dyDescent="0.45">
      <c r="C7" s="28" t="s">
        <v>44</v>
      </c>
      <c r="D7" s="62">
        <v>12.69</v>
      </c>
      <c r="E7" s="62">
        <v>12.87</v>
      </c>
      <c r="F7" s="62">
        <v>12.99</v>
      </c>
      <c r="G7" s="62">
        <v>12.67</v>
      </c>
      <c r="H7" s="62">
        <v>11.39</v>
      </c>
      <c r="I7" s="62">
        <v>11.32</v>
      </c>
      <c r="J7" s="62">
        <v>11.38</v>
      </c>
      <c r="K7" s="62">
        <v>11.24</v>
      </c>
      <c r="L7" s="62">
        <v>11.36</v>
      </c>
      <c r="M7" s="62">
        <v>11.67</v>
      </c>
      <c r="N7" s="62">
        <v>11.98</v>
      </c>
      <c r="O7" s="62">
        <v>12.07</v>
      </c>
      <c r="P7" s="62">
        <v>12.15</v>
      </c>
      <c r="Q7" s="62">
        <v>12.13</v>
      </c>
      <c r="R7" s="62">
        <v>12.28</v>
      </c>
      <c r="S7" s="35">
        <v>12.16</v>
      </c>
      <c r="T7" s="35">
        <v>12.690000000000001</v>
      </c>
      <c r="U7" s="35">
        <v>12.98</v>
      </c>
      <c r="V7" s="35">
        <v>12.7</v>
      </c>
      <c r="W7" s="35">
        <v>12.46</v>
      </c>
      <c r="X7" s="35">
        <v>13.219999999999999</v>
      </c>
      <c r="Y7" s="35">
        <v>14.78</v>
      </c>
      <c r="Z7" s="35">
        <v>14.26</v>
      </c>
      <c r="AA7" s="35">
        <v>13.62</v>
      </c>
      <c r="AB7" s="35">
        <v>12.74</v>
      </c>
      <c r="AC7" s="35">
        <v>12.61</v>
      </c>
      <c r="AD7" s="35">
        <v>12.309999999999999</v>
      </c>
      <c r="AE7" s="35">
        <v>11.39</v>
      </c>
      <c r="AF7" s="35">
        <v>11.68</v>
      </c>
      <c r="AG7" s="35">
        <v>12.04</v>
      </c>
      <c r="AH7" s="35">
        <v>11.79</v>
      </c>
      <c r="AI7" s="35">
        <v>11.99</v>
      </c>
      <c r="AJ7" s="33">
        <v>12.49</v>
      </c>
      <c r="AK7" s="33">
        <v>16.18</v>
      </c>
      <c r="AL7" s="33">
        <v>14.290000000000001</v>
      </c>
      <c r="AM7" s="33">
        <v>13.919999999999998</v>
      </c>
      <c r="AN7" s="33">
        <v>12.45</v>
      </c>
      <c r="AO7" s="34">
        <v>15.3</v>
      </c>
      <c r="AP7" s="34">
        <v>14.74</v>
      </c>
      <c r="AQ7" s="34">
        <v>14.42</v>
      </c>
      <c r="AR7" s="34">
        <v>13.97</v>
      </c>
      <c r="AS7" s="34">
        <v>14.37</v>
      </c>
      <c r="AT7" s="34">
        <v>14.740000000000002</v>
      </c>
      <c r="AU7" s="34">
        <v>15.31</v>
      </c>
      <c r="AV7" s="34">
        <v>15.3</v>
      </c>
      <c r="AW7" s="34">
        <v>15.440000000000001</v>
      </c>
    </row>
    <row r="8" spans="3:49" x14ac:dyDescent="0.45">
      <c r="C8" s="25" t="s">
        <v>39</v>
      </c>
      <c r="D8" s="53">
        <v>7.78</v>
      </c>
      <c r="E8" s="53">
        <v>7.57</v>
      </c>
      <c r="F8" s="53">
        <v>7.16</v>
      </c>
      <c r="G8" s="53">
        <v>6.71</v>
      </c>
      <c r="H8" s="53">
        <v>6.49</v>
      </c>
      <c r="I8" s="53">
        <v>6.62</v>
      </c>
      <c r="J8" s="53">
        <v>6.27</v>
      </c>
      <c r="K8" s="53">
        <v>6.23</v>
      </c>
      <c r="L8" s="53">
        <v>6.05</v>
      </c>
      <c r="M8" s="53">
        <v>5.95</v>
      </c>
      <c r="N8" s="53">
        <v>5.98</v>
      </c>
      <c r="O8" s="53">
        <v>5.82</v>
      </c>
      <c r="P8" s="53">
        <v>5.52</v>
      </c>
      <c r="Q8" s="53">
        <v>5.29</v>
      </c>
      <c r="R8" s="53">
        <v>5.6</v>
      </c>
      <c r="S8" s="35">
        <v>5.84</v>
      </c>
      <c r="T8" s="35">
        <v>5.26</v>
      </c>
      <c r="U8" s="35">
        <v>5.5200000000000005</v>
      </c>
      <c r="V8" s="35">
        <v>5.84</v>
      </c>
      <c r="W8" s="35">
        <v>5.83</v>
      </c>
      <c r="X8" s="35">
        <v>5.84</v>
      </c>
      <c r="Y8" s="35">
        <v>5.98</v>
      </c>
      <c r="Z8" s="35">
        <v>5.6400000000000006</v>
      </c>
      <c r="AA8" s="35">
        <v>4.8</v>
      </c>
      <c r="AB8" s="35">
        <v>5.22</v>
      </c>
      <c r="AC8" s="35">
        <v>5.42</v>
      </c>
      <c r="AD8" s="35">
        <v>4.9600000000000009</v>
      </c>
      <c r="AE8" s="35">
        <v>4.57</v>
      </c>
      <c r="AF8" s="35">
        <v>5.34</v>
      </c>
      <c r="AG8" s="35">
        <v>5.34</v>
      </c>
      <c r="AH8" s="35">
        <v>5.23</v>
      </c>
      <c r="AI8" s="35">
        <v>5.9099999999999993</v>
      </c>
      <c r="AJ8" s="33">
        <v>5.39</v>
      </c>
      <c r="AK8" s="33">
        <v>5.61</v>
      </c>
      <c r="AL8" s="33">
        <v>5.55</v>
      </c>
      <c r="AM8" s="33">
        <v>5</v>
      </c>
      <c r="AN8" s="33">
        <v>4.54</v>
      </c>
      <c r="AO8" s="34">
        <v>6.1099999999999994</v>
      </c>
      <c r="AP8" s="34">
        <v>5.5200000000000005</v>
      </c>
      <c r="AQ8" s="34">
        <v>5.42</v>
      </c>
      <c r="AR8" s="34">
        <v>5.16</v>
      </c>
      <c r="AS8" s="34">
        <v>5.71</v>
      </c>
      <c r="AT8" s="34">
        <v>5.9399999999999995</v>
      </c>
      <c r="AU8" s="34">
        <v>6.11</v>
      </c>
      <c r="AV8" s="34">
        <v>6.09</v>
      </c>
      <c r="AW8" s="34">
        <v>6.58</v>
      </c>
    </row>
    <row r="9" spans="3:49" x14ac:dyDescent="0.45">
      <c r="C9" s="28" t="s">
        <v>45</v>
      </c>
      <c r="D9" s="53">
        <v>3.45</v>
      </c>
      <c r="E9" s="53">
        <v>3.25</v>
      </c>
      <c r="F9" s="53">
        <v>2.96</v>
      </c>
      <c r="G9" s="53">
        <v>3.12</v>
      </c>
      <c r="H9" s="53">
        <v>2.75</v>
      </c>
      <c r="I9" s="53">
        <v>2.9</v>
      </c>
      <c r="J9" s="53">
        <v>2.76</v>
      </c>
      <c r="K9" s="53">
        <v>2.71</v>
      </c>
      <c r="L9" s="53">
        <v>2.52</v>
      </c>
      <c r="M9" s="53">
        <v>2.56</v>
      </c>
      <c r="N9" s="53">
        <v>2.61</v>
      </c>
      <c r="O9" s="53">
        <v>2.56</v>
      </c>
      <c r="P9" s="53">
        <v>2.4700000000000002</v>
      </c>
      <c r="Q9" s="53">
        <v>2.41</v>
      </c>
      <c r="R9" s="53">
        <v>2.4300000000000002</v>
      </c>
      <c r="S9" s="35">
        <v>2.4700000000000002</v>
      </c>
      <c r="T9" s="35">
        <v>2.52</v>
      </c>
      <c r="U9" s="35">
        <v>2.5</v>
      </c>
      <c r="V9" s="35">
        <v>2.5499999999999998</v>
      </c>
      <c r="W9" s="35">
        <v>2.59</v>
      </c>
      <c r="X9" s="35">
        <v>2.1800000000000002</v>
      </c>
      <c r="Y9" s="35">
        <v>2.39</v>
      </c>
      <c r="Z9" s="35">
        <v>2.2799999999999998</v>
      </c>
      <c r="AA9" s="35">
        <v>2.33</v>
      </c>
      <c r="AB9" s="35">
        <v>2.21</v>
      </c>
      <c r="AC9" s="35">
        <v>2.27</v>
      </c>
      <c r="AD9" s="35">
        <v>2.13</v>
      </c>
      <c r="AE9" s="35">
        <v>2.11</v>
      </c>
      <c r="AF9" s="35">
        <v>1.82</v>
      </c>
      <c r="AG9" s="35">
        <v>1.92</v>
      </c>
      <c r="AH9" s="35">
        <v>2.0499999999999998</v>
      </c>
      <c r="AI9" s="35">
        <v>2.2599999999999998</v>
      </c>
      <c r="AJ9" s="33">
        <v>2.0299999999999998</v>
      </c>
      <c r="AK9" s="33">
        <v>3.2</v>
      </c>
      <c r="AL9" s="33">
        <v>3.59</v>
      </c>
      <c r="AM9" s="33">
        <v>3.1599999999999997</v>
      </c>
      <c r="AN9" s="33">
        <v>3.13</v>
      </c>
      <c r="AO9" s="34">
        <v>1.78</v>
      </c>
      <c r="AP9" s="34">
        <v>1.94</v>
      </c>
      <c r="AQ9" s="34">
        <v>1.94</v>
      </c>
      <c r="AR9" s="34">
        <v>1.8699999999999999</v>
      </c>
      <c r="AS9" s="34">
        <v>1.84</v>
      </c>
      <c r="AT9" s="34">
        <v>1.71</v>
      </c>
      <c r="AU9" s="34">
        <v>1.6199999999999999</v>
      </c>
      <c r="AV9" s="34">
        <v>1.5099999999999998</v>
      </c>
      <c r="AW9" s="34">
        <v>1.5499999999999998</v>
      </c>
    </row>
    <row r="10" spans="3:49" x14ac:dyDescent="0.45">
      <c r="C10" s="30" t="s">
        <v>23</v>
      </c>
      <c r="D10" s="53">
        <v>4.2699999999999996</v>
      </c>
      <c r="E10" s="53">
        <v>4.5199999999999996</v>
      </c>
      <c r="F10" s="53">
        <v>4.28</v>
      </c>
      <c r="G10" s="53">
        <v>4.33</v>
      </c>
      <c r="H10" s="53">
        <v>4.3899999999999997</v>
      </c>
      <c r="I10" s="53">
        <v>4.26</v>
      </c>
      <c r="J10" s="53">
        <v>4.2300000000000004</v>
      </c>
      <c r="K10" s="53">
        <v>4.24</v>
      </c>
      <c r="L10" s="53">
        <v>3.84</v>
      </c>
      <c r="M10" s="53">
        <v>3.71</v>
      </c>
      <c r="N10" s="53">
        <v>3.54</v>
      </c>
      <c r="O10" s="53">
        <v>3.28</v>
      </c>
      <c r="P10" s="53">
        <v>3.6</v>
      </c>
      <c r="Q10" s="53">
        <v>3.43</v>
      </c>
      <c r="R10" s="53">
        <v>3.34</v>
      </c>
      <c r="S10" s="35">
        <v>3.29</v>
      </c>
      <c r="T10" s="35">
        <v>3.15</v>
      </c>
      <c r="U10" s="35">
        <v>3.02</v>
      </c>
      <c r="V10" s="35">
        <v>3.07</v>
      </c>
      <c r="W10" s="35">
        <v>2.95</v>
      </c>
      <c r="X10" s="35">
        <v>2.9</v>
      </c>
      <c r="Y10" s="35">
        <v>2.72</v>
      </c>
      <c r="Z10" s="35">
        <v>2.75</v>
      </c>
      <c r="AA10" s="35">
        <v>2.79</v>
      </c>
      <c r="AB10" s="35">
        <v>2.99</v>
      </c>
      <c r="AC10" s="35">
        <v>3.04</v>
      </c>
      <c r="AD10" s="35">
        <v>3.02</v>
      </c>
      <c r="AE10" s="35">
        <v>2.72</v>
      </c>
      <c r="AF10" s="35">
        <v>2.66</v>
      </c>
      <c r="AG10" s="35">
        <v>2.63</v>
      </c>
      <c r="AH10" s="35">
        <v>2.56</v>
      </c>
      <c r="AI10" s="35">
        <v>2.74</v>
      </c>
      <c r="AJ10" s="33">
        <v>2.61</v>
      </c>
      <c r="AK10" s="33">
        <v>2.38</v>
      </c>
      <c r="AL10" s="33">
        <v>2.89</v>
      </c>
      <c r="AM10" s="33">
        <v>2.7</v>
      </c>
      <c r="AN10" s="33">
        <v>2.79</v>
      </c>
      <c r="AO10" s="34">
        <v>3.72</v>
      </c>
      <c r="AP10" s="34">
        <v>3.86</v>
      </c>
      <c r="AQ10" s="34">
        <v>3.65</v>
      </c>
      <c r="AR10" s="34">
        <v>3.78</v>
      </c>
      <c r="AS10" s="34">
        <v>3.99</v>
      </c>
      <c r="AT10" s="34">
        <v>4</v>
      </c>
      <c r="AU10" s="34">
        <v>3.51</v>
      </c>
      <c r="AV10" s="34">
        <v>3.66</v>
      </c>
      <c r="AW10" s="34">
        <v>3.69</v>
      </c>
    </row>
    <row r="11" spans="3:49" x14ac:dyDescent="0.45">
      <c r="C11" s="28" t="s">
        <v>46</v>
      </c>
      <c r="D11" s="53">
        <v>4.24</v>
      </c>
      <c r="E11" s="53">
        <v>4.4400000000000004</v>
      </c>
      <c r="F11" s="53">
        <v>4.49</v>
      </c>
      <c r="G11" s="53">
        <v>4.3</v>
      </c>
      <c r="H11" s="53">
        <v>3.98</v>
      </c>
      <c r="I11" s="53">
        <v>4.2</v>
      </c>
      <c r="J11" s="53">
        <v>4.03</v>
      </c>
      <c r="K11" s="53">
        <v>4.12</v>
      </c>
      <c r="L11" s="53">
        <v>4.09</v>
      </c>
      <c r="M11" s="53">
        <v>4.04</v>
      </c>
      <c r="N11" s="53">
        <v>3.86</v>
      </c>
      <c r="O11" s="53">
        <v>3.7</v>
      </c>
      <c r="P11" s="53">
        <v>3.76</v>
      </c>
      <c r="Q11" s="53">
        <v>3.79</v>
      </c>
      <c r="R11" s="53">
        <v>3.08</v>
      </c>
      <c r="S11" s="35">
        <v>3.91</v>
      </c>
      <c r="T11" s="35">
        <v>3.83</v>
      </c>
      <c r="U11" s="35">
        <v>3.8600000000000003</v>
      </c>
      <c r="V11" s="35">
        <v>4.01</v>
      </c>
      <c r="W11" s="35">
        <v>4.0600000000000005</v>
      </c>
      <c r="X11" s="35">
        <v>3.93</v>
      </c>
      <c r="Y11" s="35">
        <v>4</v>
      </c>
      <c r="Z11" s="35">
        <v>3.9099999999999997</v>
      </c>
      <c r="AA11" s="35">
        <v>3.99</v>
      </c>
      <c r="AB11" s="35">
        <v>3.3</v>
      </c>
      <c r="AC11" s="35">
        <v>3.2</v>
      </c>
      <c r="AD11" s="35">
        <v>3.4200000000000004</v>
      </c>
      <c r="AE11" s="35">
        <v>3.46</v>
      </c>
      <c r="AF11" s="35">
        <v>3.58</v>
      </c>
      <c r="AG11" s="35">
        <v>3.54</v>
      </c>
      <c r="AH11" s="35">
        <v>3.66</v>
      </c>
      <c r="AI11" s="35">
        <v>3.4699999999999998</v>
      </c>
      <c r="AJ11" s="33">
        <v>3.61</v>
      </c>
      <c r="AK11" s="33">
        <v>3.1799999999999997</v>
      </c>
      <c r="AL11" s="33">
        <v>3.3499999999999996</v>
      </c>
      <c r="AM11" s="33">
        <v>3.11</v>
      </c>
      <c r="AN11" s="33">
        <v>2.72</v>
      </c>
      <c r="AO11" s="34">
        <v>2.15</v>
      </c>
      <c r="AP11" s="34">
        <v>2.0699999999999998</v>
      </c>
      <c r="AQ11" s="34">
        <v>2.33</v>
      </c>
      <c r="AR11" s="34">
        <v>2.31</v>
      </c>
      <c r="AS11" s="34">
        <v>2.15</v>
      </c>
      <c r="AT11" s="34">
        <v>2.21</v>
      </c>
      <c r="AU11" s="34">
        <v>2.4299999999999997</v>
      </c>
      <c r="AV11" s="34">
        <v>2.42</v>
      </c>
      <c r="AW11" s="34">
        <v>2.5300000000000002</v>
      </c>
    </row>
    <row r="12" spans="3:49" x14ac:dyDescent="0.45">
      <c r="C12" s="28" t="s">
        <v>47</v>
      </c>
      <c r="D12" s="53">
        <v>3.94</v>
      </c>
      <c r="E12" s="53">
        <v>3.79</v>
      </c>
      <c r="F12" s="53">
        <v>3.67</v>
      </c>
      <c r="G12" s="53">
        <v>3.75</v>
      </c>
      <c r="H12" s="53">
        <v>3.81</v>
      </c>
      <c r="I12" s="53">
        <v>3.75</v>
      </c>
      <c r="J12" s="53">
        <v>3.67</v>
      </c>
      <c r="K12" s="53">
        <v>3.82</v>
      </c>
      <c r="L12" s="53">
        <v>3.69</v>
      </c>
      <c r="M12" s="53">
        <v>3.65</v>
      </c>
      <c r="N12" s="53">
        <v>3.52</v>
      </c>
      <c r="O12" s="53">
        <v>3.43</v>
      </c>
      <c r="P12" s="53">
        <v>3.42</v>
      </c>
      <c r="Q12" s="53">
        <v>3.37</v>
      </c>
      <c r="R12" s="53">
        <v>3.17</v>
      </c>
      <c r="S12" s="35">
        <v>4.03</v>
      </c>
      <c r="T12" s="35">
        <v>4.22</v>
      </c>
      <c r="U12" s="35">
        <v>3.9699999999999998</v>
      </c>
      <c r="V12" s="35">
        <v>3.7199999999999998</v>
      </c>
      <c r="W12" s="35">
        <v>3.85</v>
      </c>
      <c r="X12" s="35">
        <v>2.77</v>
      </c>
      <c r="Y12" s="35">
        <v>2.5099999999999998</v>
      </c>
      <c r="Z12" s="35">
        <v>2.75</v>
      </c>
      <c r="AA12" s="35">
        <v>3.4</v>
      </c>
      <c r="AB12" s="35">
        <v>3.79</v>
      </c>
      <c r="AC12" s="35">
        <v>3.34</v>
      </c>
      <c r="AD12" s="35">
        <v>3.34</v>
      </c>
      <c r="AE12" s="35">
        <v>3.7600000000000002</v>
      </c>
      <c r="AF12" s="35">
        <v>3.5599999999999996</v>
      </c>
      <c r="AG12" s="35">
        <v>3.6300000000000003</v>
      </c>
      <c r="AH12" s="35">
        <v>3.65</v>
      </c>
      <c r="AI12" s="35">
        <v>2.38</v>
      </c>
      <c r="AJ12" s="33">
        <v>2.5</v>
      </c>
      <c r="AK12" s="33">
        <v>2.15</v>
      </c>
      <c r="AL12" s="33">
        <v>2.7</v>
      </c>
      <c r="AM12" s="33">
        <v>2.6199999999999997</v>
      </c>
      <c r="AN12" s="33">
        <v>2.52</v>
      </c>
      <c r="AO12" s="34">
        <v>2.9299999999999997</v>
      </c>
      <c r="AP12" s="34">
        <v>3.0300000000000002</v>
      </c>
      <c r="AQ12" s="34">
        <v>2.96</v>
      </c>
      <c r="AR12" s="34">
        <v>3.29</v>
      </c>
      <c r="AS12" s="34">
        <v>3.6</v>
      </c>
      <c r="AT12" s="34">
        <v>3.4299999999999997</v>
      </c>
      <c r="AU12" s="34">
        <v>3.72</v>
      </c>
      <c r="AV12" s="34">
        <v>3.6900000000000004</v>
      </c>
      <c r="AW12" s="34">
        <v>3.81</v>
      </c>
    </row>
    <row r="13" spans="3:49" x14ac:dyDescent="0.45">
      <c r="C13" s="28" t="s">
        <v>30</v>
      </c>
      <c r="D13" s="53">
        <v>3.11</v>
      </c>
      <c r="E13" s="53">
        <v>2.9</v>
      </c>
      <c r="F13" s="53">
        <v>3</v>
      </c>
      <c r="G13" s="53">
        <v>2.83</v>
      </c>
      <c r="H13" s="53">
        <v>2.7</v>
      </c>
      <c r="I13" s="53">
        <v>2.4900000000000002</v>
      </c>
      <c r="J13" s="53">
        <v>2.44</v>
      </c>
      <c r="K13" s="53">
        <v>2.41</v>
      </c>
      <c r="L13" s="53">
        <v>2.21</v>
      </c>
      <c r="M13" s="53">
        <v>2.23</v>
      </c>
      <c r="N13" s="53">
        <v>2.09</v>
      </c>
      <c r="O13" s="53">
        <v>2</v>
      </c>
      <c r="P13" s="53">
        <v>2.0499999999999998</v>
      </c>
      <c r="Q13" s="53">
        <v>2.1</v>
      </c>
      <c r="R13" s="53">
        <v>2.0499999999999998</v>
      </c>
      <c r="S13" s="35">
        <v>1.99</v>
      </c>
      <c r="T13" s="35">
        <v>1.9</v>
      </c>
      <c r="U13" s="35">
        <v>1.9100000000000001</v>
      </c>
      <c r="V13" s="35">
        <v>2.0099999999999998</v>
      </c>
      <c r="W13" s="35">
        <v>1.96</v>
      </c>
      <c r="X13" s="35">
        <v>1.94</v>
      </c>
      <c r="Y13" s="35">
        <v>2.0300000000000002</v>
      </c>
      <c r="Z13" s="35">
        <v>2.12</v>
      </c>
      <c r="AA13" s="35">
        <v>1.81</v>
      </c>
      <c r="AB13" s="35">
        <v>1.83</v>
      </c>
      <c r="AC13" s="35">
        <v>1.86</v>
      </c>
      <c r="AD13" s="35">
        <v>1.7000000000000002</v>
      </c>
      <c r="AE13" s="35">
        <v>1.55</v>
      </c>
      <c r="AF13" s="35">
        <v>1.6800000000000002</v>
      </c>
      <c r="AG13" s="35">
        <v>1.6400000000000001</v>
      </c>
      <c r="AH13" s="35">
        <v>1.6600000000000001</v>
      </c>
      <c r="AI13" s="35">
        <v>1.53</v>
      </c>
      <c r="AJ13" s="33">
        <v>1.61</v>
      </c>
      <c r="AK13" s="33">
        <v>1.88</v>
      </c>
      <c r="AL13" s="33">
        <v>2.2000000000000002</v>
      </c>
      <c r="AM13" s="33">
        <v>2.13</v>
      </c>
      <c r="AN13" s="33">
        <v>2.2599999999999998</v>
      </c>
      <c r="AO13" s="34"/>
      <c r="AP13" s="34"/>
      <c r="AQ13" s="34"/>
      <c r="AR13" s="34"/>
      <c r="AS13" s="34"/>
      <c r="AT13" s="34"/>
      <c r="AU13" s="34"/>
      <c r="AV13" s="34"/>
      <c r="AW13" s="34"/>
    </row>
    <row r="14" spans="3:49" x14ac:dyDescent="0.45">
      <c r="C14" s="25" t="s">
        <v>40</v>
      </c>
      <c r="D14" s="53">
        <v>2.0499999999999998</v>
      </c>
      <c r="E14" s="53">
        <v>2</v>
      </c>
      <c r="F14" s="53">
        <v>2.0299999999999998</v>
      </c>
      <c r="G14" s="53">
        <v>2.08</v>
      </c>
      <c r="H14" s="53">
        <v>2.11</v>
      </c>
      <c r="I14" s="53">
        <v>2.02</v>
      </c>
      <c r="J14" s="53">
        <v>1.99</v>
      </c>
      <c r="K14" s="53">
        <v>1.94</v>
      </c>
      <c r="L14" s="53">
        <v>1.9</v>
      </c>
      <c r="M14" s="53">
        <v>1.88</v>
      </c>
      <c r="N14" s="53">
        <v>1.89</v>
      </c>
      <c r="O14" s="53">
        <v>1.9</v>
      </c>
      <c r="P14" s="53">
        <v>1.9</v>
      </c>
      <c r="Q14" s="53">
        <v>1.94</v>
      </c>
      <c r="R14" s="53">
        <v>1.8800000000000001</v>
      </c>
      <c r="S14" s="35">
        <v>1.82</v>
      </c>
      <c r="T14" s="35">
        <v>1.81</v>
      </c>
      <c r="U14" s="35">
        <v>1.79</v>
      </c>
      <c r="V14" s="35">
        <v>1.78</v>
      </c>
      <c r="W14" s="35">
        <v>1.7799999999999998</v>
      </c>
      <c r="X14" s="35">
        <v>2.14</v>
      </c>
      <c r="Y14" s="35">
        <v>2.0299999999999998</v>
      </c>
      <c r="Z14" s="35">
        <v>2.12</v>
      </c>
      <c r="AA14" s="35">
        <v>2.2400000000000002</v>
      </c>
      <c r="AB14" s="35">
        <v>2.29</v>
      </c>
      <c r="AC14" s="35">
        <v>2.39</v>
      </c>
      <c r="AD14" s="35">
        <v>2.4299999999999997</v>
      </c>
      <c r="AE14" s="35">
        <v>2.5</v>
      </c>
      <c r="AF14" s="35">
        <v>2.5299999999999998</v>
      </c>
      <c r="AG14" s="35">
        <v>2.5300000000000002</v>
      </c>
      <c r="AH14" s="35">
        <v>2.59</v>
      </c>
      <c r="AI14" s="35">
        <v>2.27</v>
      </c>
      <c r="AJ14" s="33">
        <v>2.1500000000000004</v>
      </c>
      <c r="AK14" s="33">
        <v>2.17</v>
      </c>
      <c r="AL14" s="33">
        <v>2.4099999999999997</v>
      </c>
      <c r="AM14" s="33">
        <v>2.12</v>
      </c>
      <c r="AN14" s="33">
        <v>2.2199999999999998</v>
      </c>
      <c r="AO14" s="34">
        <v>1.5</v>
      </c>
      <c r="AP14" s="34">
        <v>1.5699999999999998</v>
      </c>
      <c r="AQ14" s="34">
        <v>1.56</v>
      </c>
      <c r="AR14" s="34">
        <v>1.69</v>
      </c>
      <c r="AS14" s="34">
        <v>1.74</v>
      </c>
      <c r="AT14" s="34">
        <v>1.76</v>
      </c>
      <c r="AU14" s="34">
        <v>1.77</v>
      </c>
      <c r="AV14" s="34">
        <v>1.6099999999999999</v>
      </c>
      <c r="AW14" s="34">
        <v>1.63</v>
      </c>
    </row>
    <row r="15" spans="3:49" x14ac:dyDescent="0.45">
      <c r="C15" s="30" t="s">
        <v>22</v>
      </c>
      <c r="D15" s="53">
        <v>0.98</v>
      </c>
      <c r="E15" s="53">
        <v>1</v>
      </c>
      <c r="F15" s="53">
        <v>1.01</v>
      </c>
      <c r="G15" s="53">
        <v>0.93</v>
      </c>
      <c r="H15" s="53">
        <v>0.79</v>
      </c>
      <c r="I15" s="53">
        <v>0.75</v>
      </c>
      <c r="J15" s="53">
        <v>0.75</v>
      </c>
      <c r="K15" s="53">
        <v>0.77</v>
      </c>
      <c r="L15" s="53">
        <v>0.78</v>
      </c>
      <c r="M15" s="53">
        <v>0.75</v>
      </c>
      <c r="N15" s="53">
        <v>0.74</v>
      </c>
      <c r="O15" s="53">
        <v>0.69</v>
      </c>
      <c r="P15" s="53">
        <v>0.65</v>
      </c>
      <c r="Q15" s="53">
        <v>0.63</v>
      </c>
      <c r="R15" s="53">
        <v>0.59</v>
      </c>
      <c r="S15" s="35">
        <v>0.59</v>
      </c>
      <c r="T15" s="35">
        <v>0.77</v>
      </c>
      <c r="U15" s="35">
        <v>0.76</v>
      </c>
      <c r="V15" s="35">
        <v>0.74</v>
      </c>
      <c r="W15" s="35">
        <v>0.78</v>
      </c>
      <c r="X15" s="35">
        <v>0.73</v>
      </c>
      <c r="Y15" s="35">
        <v>0.7</v>
      </c>
      <c r="Z15" s="35">
        <v>0.73</v>
      </c>
      <c r="AA15" s="35">
        <v>0.73</v>
      </c>
      <c r="AB15" s="35">
        <v>0.71</v>
      </c>
      <c r="AC15" s="35">
        <v>0.69</v>
      </c>
      <c r="AD15" s="35">
        <v>0.71</v>
      </c>
      <c r="AE15" s="35">
        <v>0.74</v>
      </c>
      <c r="AF15" s="35">
        <v>0.76</v>
      </c>
      <c r="AG15" s="35">
        <v>0.84</v>
      </c>
      <c r="AH15" s="35">
        <v>0.84</v>
      </c>
      <c r="AI15" s="35">
        <v>0.63</v>
      </c>
      <c r="AJ15" s="33">
        <v>0.59</v>
      </c>
      <c r="AK15" s="33">
        <v>0.51</v>
      </c>
      <c r="AL15" s="33">
        <v>0.63</v>
      </c>
      <c r="AM15" s="33">
        <v>0.55000000000000004</v>
      </c>
      <c r="AN15" s="33">
        <v>0.54</v>
      </c>
      <c r="AO15" s="34">
        <v>0.64</v>
      </c>
      <c r="AP15" s="34">
        <v>0.69</v>
      </c>
      <c r="AQ15" s="34">
        <v>0.64</v>
      </c>
      <c r="AR15" s="34">
        <v>0.66</v>
      </c>
      <c r="AS15" s="34">
        <v>0.67</v>
      </c>
      <c r="AT15" s="34">
        <v>0.68</v>
      </c>
      <c r="AU15" s="34">
        <v>0.65</v>
      </c>
      <c r="AV15" s="34">
        <v>0.64</v>
      </c>
      <c r="AW15" s="34">
        <v>0.59</v>
      </c>
    </row>
    <row r="16" spans="3:49" x14ac:dyDescent="0.45">
      <c r="C16" s="25" t="s">
        <v>41</v>
      </c>
      <c r="D16" s="53">
        <v>0</v>
      </c>
      <c r="E16" s="53">
        <v>0</v>
      </c>
      <c r="F16" s="53">
        <v>0.25</v>
      </c>
      <c r="G16" s="53">
        <v>0.28000000000000003</v>
      </c>
      <c r="H16" s="53">
        <v>0.31</v>
      </c>
      <c r="I16" s="53">
        <v>0.33</v>
      </c>
      <c r="J16" s="53">
        <v>0.32</v>
      </c>
      <c r="K16" s="53">
        <v>0.36</v>
      </c>
      <c r="L16" s="53">
        <v>0.35</v>
      </c>
      <c r="M16" s="53">
        <v>0.36</v>
      </c>
      <c r="N16" s="53">
        <v>0.41</v>
      </c>
      <c r="O16" s="53">
        <v>0.44</v>
      </c>
      <c r="P16" s="53">
        <v>0.48</v>
      </c>
      <c r="Q16" s="53">
        <v>0.49</v>
      </c>
      <c r="R16" s="53">
        <v>0.48</v>
      </c>
      <c r="S16" s="35">
        <v>0.52</v>
      </c>
      <c r="T16" s="35">
        <v>0.48</v>
      </c>
      <c r="U16" s="35">
        <v>0.51</v>
      </c>
      <c r="V16" s="35">
        <v>0.49</v>
      </c>
      <c r="W16" s="35">
        <v>0.47</v>
      </c>
      <c r="X16" s="35">
        <v>0.53</v>
      </c>
      <c r="Y16" s="35">
        <v>0.49</v>
      </c>
      <c r="Z16" s="35">
        <v>0.59</v>
      </c>
      <c r="AA16" s="35">
        <v>0.55000000000000004</v>
      </c>
      <c r="AB16" s="35">
        <v>0.5</v>
      </c>
      <c r="AC16" s="35">
        <v>0.56000000000000005</v>
      </c>
      <c r="AD16" s="35">
        <v>0.54</v>
      </c>
      <c r="AE16" s="35">
        <v>0.55000000000000004</v>
      </c>
      <c r="AF16" s="35">
        <v>0.64</v>
      </c>
      <c r="AG16" s="35">
        <v>0.67</v>
      </c>
      <c r="AH16" s="35">
        <v>0.53</v>
      </c>
      <c r="AI16" s="35">
        <v>0.52</v>
      </c>
      <c r="AJ16" s="33">
        <v>0.43</v>
      </c>
      <c r="AK16" s="33">
        <v>0.56000000000000005</v>
      </c>
      <c r="AL16" s="33">
        <v>0.56000000000000005</v>
      </c>
      <c r="AM16" s="33">
        <v>0.56000000000000005</v>
      </c>
      <c r="AN16" s="33">
        <v>0.5</v>
      </c>
      <c r="AO16" s="34">
        <v>0.67</v>
      </c>
      <c r="AP16" s="34">
        <v>0.7</v>
      </c>
      <c r="AQ16" s="34">
        <v>0.69</v>
      </c>
      <c r="AR16" s="34">
        <v>0.72</v>
      </c>
      <c r="AS16" s="34">
        <v>0.72</v>
      </c>
      <c r="AT16" s="34">
        <v>0.76</v>
      </c>
      <c r="AU16" s="34">
        <v>0.75</v>
      </c>
      <c r="AV16" s="34">
        <v>0.75</v>
      </c>
      <c r="AW16" s="34">
        <v>0.75</v>
      </c>
    </row>
    <row r="17" spans="3:49" x14ac:dyDescent="0.45">
      <c r="C17" s="30" t="s">
        <v>25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3">
        <v>0</v>
      </c>
      <c r="AK17" s="33">
        <v>0.27</v>
      </c>
      <c r="AL17" s="33">
        <v>0.42</v>
      </c>
      <c r="AM17" s="33">
        <v>0.35</v>
      </c>
      <c r="AN17" s="33">
        <v>0.32</v>
      </c>
      <c r="AO17" s="34">
        <v>0.33</v>
      </c>
      <c r="AP17" s="34">
        <v>0.35</v>
      </c>
      <c r="AQ17" s="34">
        <v>0.49</v>
      </c>
      <c r="AR17" s="34">
        <v>0.48</v>
      </c>
      <c r="AS17" s="34">
        <v>0.42</v>
      </c>
      <c r="AT17" s="34">
        <v>0.41</v>
      </c>
      <c r="AU17" s="34">
        <v>0.51</v>
      </c>
      <c r="AV17" s="34">
        <v>0.53</v>
      </c>
      <c r="AW17" s="34">
        <v>0.6</v>
      </c>
    </row>
    <row r="18" spans="3:49" x14ac:dyDescent="0.45">
      <c r="C18" s="71" t="s">
        <v>48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6"/>
      <c r="Y18" s="76"/>
      <c r="Z18" s="76"/>
      <c r="AA18" s="76"/>
      <c r="AB18" s="76"/>
      <c r="AC18" s="76"/>
      <c r="AD18" s="69"/>
      <c r="AE18" s="69"/>
      <c r="AF18" s="69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</row>
    <row r="19" spans="3:49" x14ac:dyDescent="0.45"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</row>
    <row r="20" spans="3:49" x14ac:dyDescent="0.45">
      <c r="C20" s="4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44"/>
      <c r="T20" s="44"/>
      <c r="U20" s="44"/>
      <c r="V20" s="44"/>
      <c r="W20" s="44"/>
      <c r="X20" s="59"/>
      <c r="Y20" s="44"/>
      <c r="Z20" s="45"/>
    </row>
    <row r="21" spans="3:49" x14ac:dyDescent="0.45"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Z21" s="36"/>
    </row>
    <row r="22" spans="3:49" x14ac:dyDescent="0.45"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Z22" s="36"/>
    </row>
    <row r="23" spans="3:49" x14ac:dyDescent="0.45"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Z23" s="36"/>
    </row>
    <row r="24" spans="3:49" x14ac:dyDescent="0.45"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Z24" s="36"/>
    </row>
    <row r="25" spans="3:49" x14ac:dyDescent="0.45"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Z25" s="36"/>
    </row>
    <row r="26" spans="3:49" x14ac:dyDescent="0.45"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Z26" s="36"/>
    </row>
    <row r="27" spans="3:49" x14ac:dyDescent="0.45"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Z27" s="36"/>
    </row>
    <row r="28" spans="3:49" x14ac:dyDescent="0.45"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Z28" s="36"/>
    </row>
    <row r="29" spans="3:49" x14ac:dyDescent="0.45"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Z29" s="36"/>
    </row>
    <row r="30" spans="3:49" x14ac:dyDescent="0.45"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Z30" s="36"/>
    </row>
    <row r="31" spans="3:49" x14ac:dyDescent="0.45"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Z31" s="36"/>
    </row>
    <row r="32" spans="3:49" x14ac:dyDescent="0.45">
      <c r="W32" s="36"/>
      <c r="X32"/>
      <c r="Y32" s="36"/>
      <c r="AC32" s="36"/>
      <c r="AG32"/>
    </row>
    <row r="33" spans="23:33" x14ac:dyDescent="0.45">
      <c r="W33" s="36"/>
      <c r="X33"/>
      <c r="Y33" s="36"/>
      <c r="AC33" s="36"/>
      <c r="AG33"/>
    </row>
    <row r="34" spans="23:33" x14ac:dyDescent="0.45">
      <c r="W34" s="36"/>
      <c r="X34"/>
      <c r="Y34" s="36"/>
      <c r="AC34" s="36"/>
      <c r="AG34"/>
    </row>
    <row r="35" spans="23:33" x14ac:dyDescent="0.45">
      <c r="W35" s="36"/>
      <c r="X35"/>
      <c r="Y35" s="36"/>
      <c r="AC35" s="36"/>
      <c r="AG35"/>
    </row>
    <row r="36" spans="23:33" x14ac:dyDescent="0.45">
      <c r="W36" s="36"/>
      <c r="X36"/>
      <c r="AC36" s="36"/>
      <c r="AG36"/>
    </row>
    <row r="37" spans="23:33" x14ac:dyDescent="0.45">
      <c r="W37" s="36"/>
      <c r="X37"/>
      <c r="AC37" s="36"/>
      <c r="AG37"/>
    </row>
    <row r="38" spans="23:33" x14ac:dyDescent="0.45">
      <c r="W38" s="36"/>
      <c r="X38"/>
      <c r="AC38" s="36"/>
      <c r="AG38"/>
    </row>
    <row r="39" spans="23:33" x14ac:dyDescent="0.45">
      <c r="W39" s="36"/>
      <c r="X39"/>
      <c r="AC39" s="36"/>
      <c r="AG39"/>
    </row>
    <row r="40" spans="23:33" x14ac:dyDescent="0.45">
      <c r="W40" s="36"/>
      <c r="X40"/>
      <c r="AC40" s="36"/>
      <c r="AG40"/>
    </row>
    <row r="41" spans="23:33" x14ac:dyDescent="0.45">
      <c r="W41" s="36"/>
      <c r="X41"/>
      <c r="AC41" s="36"/>
      <c r="AG41"/>
    </row>
    <row r="42" spans="23:33" x14ac:dyDescent="0.45">
      <c r="W42" s="36"/>
      <c r="X42"/>
      <c r="AC42" s="36"/>
      <c r="AG42"/>
    </row>
    <row r="43" spans="23:33" x14ac:dyDescent="0.45">
      <c r="W43" s="36"/>
      <c r="X43"/>
      <c r="AC43" s="36"/>
      <c r="AG43"/>
    </row>
    <row r="44" spans="23:33" x14ac:dyDescent="0.45">
      <c r="W44" s="36"/>
      <c r="X44"/>
      <c r="AC44" s="36"/>
      <c r="AG44"/>
    </row>
    <row r="45" spans="23:33" x14ac:dyDescent="0.45">
      <c r="W45" s="36"/>
      <c r="X45"/>
      <c r="AC45" s="36"/>
      <c r="AG45"/>
    </row>
    <row r="46" spans="23:33" x14ac:dyDescent="0.45">
      <c r="W46" s="36"/>
      <c r="X46"/>
      <c r="AC46" s="36"/>
      <c r="AG46"/>
    </row>
    <row r="47" spans="23:33" x14ac:dyDescent="0.45">
      <c r="W47" s="36"/>
      <c r="X47"/>
      <c r="AC47" s="36"/>
      <c r="AG47"/>
    </row>
    <row r="48" spans="23:33" x14ac:dyDescent="0.45">
      <c r="W48" s="36"/>
      <c r="X48"/>
      <c r="AC48" s="36"/>
      <c r="AG48"/>
    </row>
    <row r="49" spans="23:33" x14ac:dyDescent="0.45">
      <c r="W49" s="36"/>
      <c r="X49"/>
      <c r="AC49" s="36"/>
      <c r="AG49"/>
    </row>
    <row r="50" spans="23:33" x14ac:dyDescent="0.45">
      <c r="W50" s="36"/>
      <c r="X50"/>
      <c r="AC50" s="36"/>
      <c r="AG50"/>
    </row>
    <row r="51" spans="23:33" x14ac:dyDescent="0.45">
      <c r="W51" s="36"/>
      <c r="X51"/>
      <c r="AC51" s="36"/>
      <c r="AG51"/>
    </row>
    <row r="52" spans="23:33" x14ac:dyDescent="0.45">
      <c r="W52" s="36"/>
      <c r="X52"/>
      <c r="AC52" s="36"/>
      <c r="AG52"/>
    </row>
    <row r="53" spans="23:33" x14ac:dyDescent="0.45">
      <c r="W53" s="36"/>
      <c r="X53"/>
      <c r="AC53" s="36"/>
      <c r="AG53"/>
    </row>
    <row r="54" spans="23:33" x14ac:dyDescent="0.45">
      <c r="W54" s="36"/>
      <c r="X54"/>
      <c r="AC54" s="36"/>
      <c r="AG54"/>
    </row>
    <row r="55" spans="23:33" x14ac:dyDescent="0.45">
      <c r="W55" s="36"/>
      <c r="X55"/>
      <c r="AC55" s="36"/>
      <c r="AG55"/>
    </row>
    <row r="56" spans="23:33" x14ac:dyDescent="0.45">
      <c r="W56" s="36"/>
      <c r="X56"/>
      <c r="AC56" s="36"/>
      <c r="AG56"/>
    </row>
  </sheetData>
  <sortState xmlns:xlrd2="http://schemas.microsoft.com/office/spreadsheetml/2017/richdata2" ref="C4:AY16">
    <sortCondition descending="1" ref="AN4:AN16"/>
  </sortState>
  <mergeCells count="2">
    <mergeCell ref="C1:W1"/>
    <mergeCell ref="C18:W18"/>
  </mergeCells>
  <conditionalFormatting sqref="C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AT5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AT13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AW3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AW6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AW7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AW8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AW9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AW10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AW11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AW12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AW14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AW15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:AW16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AW17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:AW4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5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5:AA5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3:AN13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:AW3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:AW4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6:AW6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7:AW7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8:AW8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9:AW9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0:AW10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1:AW11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2:AW12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4:AW14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5:AW15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6:AW16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7:AW17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5:AA5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3:AN13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:AW3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AW4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6:AW6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7:AW7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8:AW8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9:AW9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0:AW10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1:AW11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2:AW12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4:AW14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5:AW15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6:AW16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5:AA5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3:AN13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:AW3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4:AW4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6:AW6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7:AW7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8:AW8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9:AW9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0:AW10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1:AW11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2:AW12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4:AW14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5:AW15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6:AW16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7:AW17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C1" r:id="rId1" xr:uid="{A2C268E4-7186-4D8A-8321-24DD8F938F52}"/>
    <hyperlink ref="C18" r:id="rId2" xr:uid="{8FBCDA19-9390-4C09-B645-2CAD92AF1E97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F29"/>
  <sheetViews>
    <sheetView workbookViewId="0">
      <selection activeCell="I27" sqref="I27"/>
    </sheetView>
  </sheetViews>
  <sheetFormatPr defaultRowHeight="14.25" x14ac:dyDescent="0.45"/>
  <cols>
    <col min="3" max="3" width="15.33203125" customWidth="1"/>
    <col min="4" max="4" width="19.1328125" customWidth="1"/>
    <col min="5" max="5" width="35.46484375" bestFit="1" customWidth="1"/>
    <col min="6" max="6" width="19.6640625" bestFit="1" customWidth="1"/>
  </cols>
  <sheetData>
    <row r="4" spans="3:6" x14ac:dyDescent="0.45">
      <c r="C4" s="72" t="s">
        <v>18</v>
      </c>
      <c r="D4" s="72"/>
      <c r="E4" s="72"/>
      <c r="F4" s="72"/>
    </row>
    <row r="5" spans="3:6" x14ac:dyDescent="0.45">
      <c r="C5" s="25" t="s">
        <v>9</v>
      </c>
      <c r="D5" s="27">
        <v>43192</v>
      </c>
      <c r="E5" s="25" t="s">
        <v>10</v>
      </c>
      <c r="F5" s="37" t="s">
        <v>11</v>
      </c>
    </row>
    <row r="6" spans="3:6" x14ac:dyDescent="0.45">
      <c r="C6" s="25" t="s">
        <v>9</v>
      </c>
      <c r="D6" s="27">
        <v>43192</v>
      </c>
      <c r="E6" s="25" t="s">
        <v>12</v>
      </c>
      <c r="F6" s="37" t="s">
        <v>11</v>
      </c>
    </row>
    <row r="7" spans="3:6" x14ac:dyDescent="0.45">
      <c r="C7" s="25" t="s">
        <v>9</v>
      </c>
      <c r="D7" s="27">
        <v>43192</v>
      </c>
      <c r="E7" s="25" t="s">
        <v>13</v>
      </c>
      <c r="F7" s="37" t="s">
        <v>11</v>
      </c>
    </row>
    <row r="8" spans="3:6" x14ac:dyDescent="0.45">
      <c r="C8" s="25" t="s">
        <v>9</v>
      </c>
      <c r="D8" s="27">
        <v>43192</v>
      </c>
      <c r="E8" s="25" t="s">
        <v>14</v>
      </c>
      <c r="F8" s="38" t="s">
        <v>15</v>
      </c>
    </row>
    <row r="9" spans="3:6" x14ac:dyDescent="0.45">
      <c r="C9" s="25" t="s">
        <v>9</v>
      </c>
      <c r="D9" s="27">
        <v>43192</v>
      </c>
      <c r="E9" s="25" t="s">
        <v>16</v>
      </c>
      <c r="F9" s="38" t="s">
        <v>15</v>
      </c>
    </row>
    <row r="10" spans="3:6" x14ac:dyDescent="0.45">
      <c r="C10" s="25" t="s">
        <v>9</v>
      </c>
      <c r="D10" s="27">
        <v>43192</v>
      </c>
      <c r="E10" s="25" t="s">
        <v>17</v>
      </c>
      <c r="F10" s="38" t="s">
        <v>15</v>
      </c>
    </row>
    <row r="11" spans="3:6" x14ac:dyDescent="0.45">
      <c r="C11" s="25" t="s">
        <v>9</v>
      </c>
      <c r="D11" s="27">
        <v>43371</v>
      </c>
      <c r="E11" s="25" t="s">
        <v>19</v>
      </c>
      <c r="F11" s="37" t="s">
        <v>11</v>
      </c>
    </row>
    <row r="12" spans="3:6" x14ac:dyDescent="0.45">
      <c r="C12" s="25" t="s">
        <v>9</v>
      </c>
      <c r="D12" s="27">
        <v>43371</v>
      </c>
      <c r="E12" s="25" t="s">
        <v>20</v>
      </c>
      <c r="F12" s="38" t="s">
        <v>15</v>
      </c>
    </row>
    <row r="13" spans="3:6" x14ac:dyDescent="0.45">
      <c r="C13" s="25" t="s">
        <v>9</v>
      </c>
      <c r="D13" s="27">
        <v>43553</v>
      </c>
      <c r="E13" s="25" t="s">
        <v>26</v>
      </c>
      <c r="F13" s="37" t="s">
        <v>11</v>
      </c>
    </row>
    <row r="14" spans="3:6" x14ac:dyDescent="0.45">
      <c r="C14" s="25" t="s">
        <v>9</v>
      </c>
      <c r="D14" s="27">
        <v>43553</v>
      </c>
      <c r="E14" s="25" t="s">
        <v>27</v>
      </c>
      <c r="F14" s="38" t="s">
        <v>15</v>
      </c>
    </row>
    <row r="15" spans="3:6" x14ac:dyDescent="0.45">
      <c r="C15" s="25" t="s">
        <v>9</v>
      </c>
      <c r="D15" s="27">
        <v>43735</v>
      </c>
      <c r="E15" s="25" t="s">
        <v>28</v>
      </c>
      <c r="F15" s="37" t="s">
        <v>11</v>
      </c>
    </row>
    <row r="16" spans="3:6" x14ac:dyDescent="0.45">
      <c r="C16" s="25" t="s">
        <v>9</v>
      </c>
      <c r="D16" s="27">
        <v>43735</v>
      </c>
      <c r="E16" s="25" t="s">
        <v>29</v>
      </c>
      <c r="F16" s="38" t="s">
        <v>15</v>
      </c>
    </row>
    <row r="17" spans="3:6" x14ac:dyDescent="0.45">
      <c r="C17" s="25" t="s">
        <v>9</v>
      </c>
      <c r="D17" s="27">
        <v>43909</v>
      </c>
      <c r="E17" s="25" t="s">
        <v>31</v>
      </c>
      <c r="F17" s="37" t="s">
        <v>11</v>
      </c>
    </row>
    <row r="18" spans="3:6" x14ac:dyDescent="0.45">
      <c r="C18" s="25" t="s">
        <v>9</v>
      </c>
      <c r="D18" s="27">
        <v>43909</v>
      </c>
      <c r="E18" s="25" t="s">
        <v>32</v>
      </c>
      <c r="F18" s="38" t="s">
        <v>15</v>
      </c>
    </row>
    <row r="19" spans="3:6" x14ac:dyDescent="0.45">
      <c r="C19" s="25" t="s">
        <v>9</v>
      </c>
      <c r="D19" s="27">
        <v>44043</v>
      </c>
      <c r="E19" s="25" t="s">
        <v>33</v>
      </c>
      <c r="F19" s="37" t="s">
        <v>11</v>
      </c>
    </row>
    <row r="20" spans="3:6" x14ac:dyDescent="0.45">
      <c r="C20" s="25" t="s">
        <v>9</v>
      </c>
      <c r="D20" s="27">
        <v>44043</v>
      </c>
      <c r="E20" s="25" t="s">
        <v>34</v>
      </c>
      <c r="F20" s="38" t="s">
        <v>15</v>
      </c>
    </row>
    <row r="21" spans="3:6" x14ac:dyDescent="0.45">
      <c r="C21" s="25" t="s">
        <v>9</v>
      </c>
      <c r="D21" s="27">
        <v>44286</v>
      </c>
      <c r="E21" s="25" t="s">
        <v>35</v>
      </c>
      <c r="F21" s="37" t="s">
        <v>11</v>
      </c>
    </row>
    <row r="22" spans="3:6" x14ac:dyDescent="0.45">
      <c r="C22" s="25" t="s">
        <v>9</v>
      </c>
      <c r="D22" s="27">
        <v>44286</v>
      </c>
      <c r="E22" s="25" t="s">
        <v>36</v>
      </c>
      <c r="F22" s="38" t="s">
        <v>15</v>
      </c>
    </row>
    <row r="23" spans="3:6" x14ac:dyDescent="0.45">
      <c r="C23" s="25" t="s">
        <v>9</v>
      </c>
      <c r="D23" s="27">
        <v>44651</v>
      </c>
      <c r="E23" s="25" t="s">
        <v>8</v>
      </c>
      <c r="F23" s="37" t="s">
        <v>11</v>
      </c>
    </row>
    <row r="24" spans="3:6" x14ac:dyDescent="0.45">
      <c r="C24" s="25" t="s">
        <v>9</v>
      </c>
      <c r="D24" s="27">
        <v>44651</v>
      </c>
      <c r="E24" s="25" t="s">
        <v>37</v>
      </c>
      <c r="F24" s="38" t="s">
        <v>15</v>
      </c>
    </row>
    <row r="25" spans="3:6" x14ac:dyDescent="0.45">
      <c r="C25" s="25" t="s">
        <v>9</v>
      </c>
      <c r="D25" s="27">
        <v>44834</v>
      </c>
      <c r="E25" s="25" t="s">
        <v>32</v>
      </c>
      <c r="F25" s="37" t="s">
        <v>11</v>
      </c>
    </row>
    <row r="26" spans="3:6" x14ac:dyDescent="0.45">
      <c r="C26" s="25" t="s">
        <v>9</v>
      </c>
      <c r="D26" s="27">
        <v>44834</v>
      </c>
      <c r="E26" s="25" t="s">
        <v>49</v>
      </c>
      <c r="F26" s="38" t="s">
        <v>15</v>
      </c>
    </row>
    <row r="27" spans="3:6" x14ac:dyDescent="0.45">
      <c r="C27" s="25" t="s">
        <v>9</v>
      </c>
      <c r="D27" s="27">
        <v>45120</v>
      </c>
      <c r="E27" s="25" t="s">
        <v>50</v>
      </c>
      <c r="F27" s="38" t="s">
        <v>15</v>
      </c>
    </row>
    <row r="28" spans="3:6" x14ac:dyDescent="0.45">
      <c r="C28" s="25" t="s">
        <v>9</v>
      </c>
      <c r="D28" s="27">
        <v>45378</v>
      </c>
      <c r="E28" s="25" t="s">
        <v>96</v>
      </c>
      <c r="F28" s="38" t="s">
        <v>15</v>
      </c>
    </row>
    <row r="29" spans="3:6" x14ac:dyDescent="0.45">
      <c r="C29" s="25" t="s">
        <v>9</v>
      </c>
      <c r="D29" s="27">
        <v>45379</v>
      </c>
      <c r="E29" s="25" t="s">
        <v>95</v>
      </c>
      <c r="F29" s="37" t="s">
        <v>11</v>
      </c>
    </row>
  </sheetData>
  <mergeCells count="1">
    <mergeCell ref="C4:F4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Nifty Calculator Free Float</vt:lpstr>
      <vt:lpstr>Pessimistic Nifty</vt:lpstr>
      <vt:lpstr>Optimistic Nifty</vt:lpstr>
      <vt:lpstr>Sectoral Weights</vt:lpstr>
      <vt:lpstr>Recent changes in Nifty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Jainam Chopra</cp:lastModifiedBy>
  <dcterms:created xsi:type="dcterms:W3CDTF">2011-11-28T07:51:29Z</dcterms:created>
  <dcterms:modified xsi:type="dcterms:W3CDTF">2024-05-01T11:58:24Z</dcterms:modified>
</cp:coreProperties>
</file>