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Work\TTC\20-03-2023\"/>
    </mc:Choice>
  </mc:AlternateContent>
  <xr:revisionPtr revIDLastSave="0" documentId="13_ncr:1_{34A0E580-DAD2-47E2-979B-7D7AD9BABCC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Trading Reco" sheetId="1" r:id="rId1"/>
    <sheet name="Trading Reco Stats" sheetId="2" r:id="rId2"/>
    <sheet name="Smallcap Folio" sheetId="3" r:id="rId3"/>
    <sheet name="Smallcap Folio Stats" sheetId="4" r:id="rId4"/>
  </sheets>
  <definedNames>
    <definedName name="_xlnm._FilterDatabase" localSheetId="2" hidden="1">'Smallcap Folio'!$B$5:$O$226</definedName>
    <definedName name="_xlnm._FilterDatabase" localSheetId="0" hidden="1">'Trading Reco'!$B$5:$O$543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" l="1"/>
  <c r="C28" i="4"/>
  <c r="C26" i="4" a="1"/>
  <c r="C26" i="4" s="1"/>
  <c r="C25" i="4" a="1"/>
  <c r="C25" i="4" s="1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4" i="4"/>
  <c r="C26" i="2" a="1"/>
  <c r="C26" i="2" s="1"/>
  <c r="C25" i="2" a="1"/>
  <c r="C25" i="2" s="1"/>
  <c r="C23" i="2"/>
  <c r="C22" i="2"/>
  <c r="C21" i="2"/>
  <c r="C20" i="2"/>
  <c r="C19" i="2"/>
  <c r="C18" i="2"/>
  <c r="C17" i="2"/>
  <c r="C16" i="2"/>
  <c r="C15" i="2"/>
  <c r="C14" i="2"/>
  <c r="C13" i="2"/>
  <c r="C12" i="2"/>
  <c r="C10" i="2"/>
  <c r="C9" i="2"/>
  <c r="C11" i="2" s="1"/>
  <c r="C4" i="2"/>
  <c r="C24" i="2" l="1"/>
  <c r="C27" i="2"/>
  <c r="C27" i="4"/>
  <c r="C7" i="4" l="1"/>
  <c r="C24" i="4" l="1"/>
  <c r="C7" i="2" l="1"/>
</calcChain>
</file>

<file path=xl/sharedStrings.xml><?xml version="1.0" encoding="utf-8"?>
<sst xmlns="http://schemas.openxmlformats.org/spreadsheetml/2006/main" count="1650" uniqueCount="433">
  <si>
    <t>% Winning Trades</t>
  </si>
  <si>
    <t>Avg profit per trade (%)</t>
  </si>
  <si>
    <t>Median profit per trade (%)</t>
  </si>
  <si>
    <t>Largest single losing trade (%)</t>
  </si>
  <si>
    <t>Largest single winning trade (%)</t>
  </si>
  <si>
    <t>Gross Profit</t>
  </si>
  <si>
    <t>Gross Loss</t>
  </si>
  <si>
    <t>Profit Factor</t>
  </si>
  <si>
    <t>Payoff Ratio</t>
  </si>
  <si>
    <t>Status</t>
  </si>
  <si>
    <t>Buy Date</t>
  </si>
  <si>
    <t>Scrip</t>
  </si>
  <si>
    <t>Buy Price</t>
  </si>
  <si>
    <t>Allocation</t>
  </si>
  <si>
    <t>Buy Qty</t>
  </si>
  <si>
    <t>Stoploss</t>
  </si>
  <si>
    <t>CMP</t>
  </si>
  <si>
    <t>Change Since reco</t>
  </si>
  <si>
    <t>Sell Qty</t>
  </si>
  <si>
    <t>Sell Price</t>
  </si>
  <si>
    <t>% Gains / Loss booked</t>
  </si>
  <si>
    <t>Gains / Loss</t>
  </si>
  <si>
    <t>Comments</t>
  </si>
  <si>
    <t>Booked</t>
  </si>
  <si>
    <t>NSE:WELENT</t>
  </si>
  <si>
    <t>NSE:INDIACEM</t>
  </si>
  <si>
    <t>NSE:NESCO</t>
  </si>
  <si>
    <t>NSE:WELCORP</t>
  </si>
  <si>
    <t>NSE:RALLIS</t>
  </si>
  <si>
    <t>NSE:CENTURYPLY</t>
  </si>
  <si>
    <t>NSE:MOTILALOFS</t>
  </si>
  <si>
    <t>NSE:NATIONALUM</t>
  </si>
  <si>
    <t>NSE:ZEEL</t>
  </si>
  <si>
    <t>NSE:CEATLTD</t>
  </si>
  <si>
    <t>NSE:NCC</t>
  </si>
  <si>
    <t>NSE:IIFLSEC</t>
  </si>
  <si>
    <t>NSE:NATCOPHARM</t>
  </si>
  <si>
    <t>NSE:MANGCHEFER</t>
  </si>
  <si>
    <t>NSE:HINDZINC</t>
  </si>
  <si>
    <t>NSE:NBVENTURES</t>
  </si>
  <si>
    <t>NSE:APEX</t>
  </si>
  <si>
    <t>NSE:BPCL</t>
  </si>
  <si>
    <t>NSE:COALINDIA</t>
  </si>
  <si>
    <t>NSE:SSWL</t>
  </si>
  <si>
    <t>NSE:RAMCOIND</t>
  </si>
  <si>
    <t>NSE:GHCL</t>
  </si>
  <si>
    <t>NSE:TIRUMALCHM</t>
  </si>
  <si>
    <t>NSE:SURYAROSNI</t>
  </si>
  <si>
    <t>NSE:GAIL</t>
  </si>
  <si>
    <t>NSE:KSL</t>
  </si>
  <si>
    <t>NSE:RAIN</t>
  </si>
  <si>
    <t>NSE:KOLTEPATIL</t>
  </si>
  <si>
    <t>NSE:SUNTECK</t>
  </si>
  <si>
    <t>NSE:WABAG</t>
  </si>
  <si>
    <t>NSE:SHALPAINTS</t>
  </si>
  <si>
    <t>NSE:LGBBROSLTD</t>
  </si>
  <si>
    <t>NSE:COCHINSHIP</t>
  </si>
  <si>
    <t>NSE:BODALCHEM</t>
  </si>
  <si>
    <t>NSE:MAITHANALL</t>
  </si>
  <si>
    <t>Period Covered</t>
  </si>
  <si>
    <t>No. of Trades</t>
  </si>
  <si>
    <t>% Losing Trades</t>
  </si>
  <si>
    <t>% NPNL (No Profit No Loss)Trades</t>
  </si>
  <si>
    <t>Maximum number of consecutive winners</t>
  </si>
  <si>
    <t>Maximum number of consecutive losers</t>
  </si>
  <si>
    <t>Average Rupees Profit</t>
  </si>
  <si>
    <t>Average Rupees Loss</t>
  </si>
  <si>
    <t>Portfolio Value</t>
  </si>
  <si>
    <t>Total Profit / Loss</t>
  </si>
  <si>
    <t>Max Open Position</t>
  </si>
  <si>
    <t>12 or 13</t>
  </si>
  <si>
    <t>Position Sizing</t>
  </si>
  <si>
    <t>Full - 80000 (8%)</t>
  </si>
  <si>
    <t>Half - 40000 (4%)</t>
  </si>
  <si>
    <t>% Return</t>
  </si>
  <si>
    <t>Scrip Code</t>
  </si>
  <si>
    <t>Allocation on buy date</t>
  </si>
  <si>
    <t>Buy Value</t>
  </si>
  <si>
    <t>% Change Today</t>
  </si>
  <si>
    <t>% Change since Reco</t>
  </si>
  <si>
    <t>Current Value</t>
  </si>
  <si>
    <t>PnL</t>
  </si>
  <si>
    <t>Sell date</t>
  </si>
  <si>
    <t>NSE:TV18BRDCST</t>
  </si>
  <si>
    <t>NSE:LINCOLN</t>
  </si>
  <si>
    <t>NSE:EVERESTIND</t>
  </si>
  <si>
    <t>NSE:ASALCBR</t>
  </si>
  <si>
    <t>NSE:TEJASNET</t>
  </si>
  <si>
    <t>NSE:MAHINDCIE</t>
  </si>
  <si>
    <t>NSE:SUTLEJTEX</t>
  </si>
  <si>
    <t>NSE:WELSPUNIND</t>
  </si>
  <si>
    <t>NSE:ADORWELD</t>
  </si>
  <si>
    <t>NSE:SUNFLAG</t>
  </si>
  <si>
    <t>NSE:ITDCEM</t>
  </si>
  <si>
    <t>NSE:TIIL</t>
  </si>
  <si>
    <t>NSE:GFLLIMITED</t>
  </si>
  <si>
    <t>Win Ratio</t>
  </si>
  <si>
    <t>Loss Ratio</t>
  </si>
  <si>
    <t>Average % Profit</t>
  </si>
  <si>
    <t>Median % Profit</t>
  </si>
  <si>
    <t>Largest % Loss</t>
  </si>
  <si>
    <t>Largest % Gain</t>
  </si>
  <si>
    <t>Total Profit</t>
  </si>
  <si>
    <t>Total Loss</t>
  </si>
  <si>
    <t>Consecutive winning trades</t>
  </si>
  <si>
    <t>Consecutive losing trades</t>
  </si>
  <si>
    <t>Average Profit for winning trades</t>
  </si>
  <si>
    <t>Average Loss for losing trades</t>
  </si>
  <si>
    <t>Ratio avg win/avg loss</t>
  </si>
  <si>
    <t>www.nooreshtech.co.in</t>
  </si>
  <si>
    <t>Portfolio Start Value</t>
  </si>
  <si>
    <t>NSE:HINDPETRO</t>
  </si>
  <si>
    <t>NSE:VTL</t>
  </si>
  <si>
    <t>Average Profit Per Trade</t>
  </si>
  <si>
    <t>Avg % Loss per for losing trade</t>
  </si>
  <si>
    <t>Avg % Profit for winning trade</t>
  </si>
  <si>
    <t>Technical Traders Club - Trading Recommendations</t>
  </si>
  <si>
    <t>Technical Traders Club - Smallcap Folio</t>
  </si>
  <si>
    <t>Tehcnical Traders Club - Smallcap Folio</t>
  </si>
  <si>
    <t>NSE:GABRIEL</t>
  </si>
  <si>
    <t>NSE:DAAWAT</t>
  </si>
  <si>
    <t>NSE:APCOTEXIND</t>
  </si>
  <si>
    <t>NSE:ASHAPURMIN</t>
  </si>
  <si>
    <t>NSE:MANINDS</t>
  </si>
  <si>
    <t>NSE:KAKATCEM</t>
  </si>
  <si>
    <t>NSE:TDPOWERSYS</t>
  </si>
  <si>
    <t>NSE:CUPID</t>
  </si>
  <si>
    <t>NSE:AARTIDRUGS</t>
  </si>
  <si>
    <t>NSE:GSFC</t>
  </si>
  <si>
    <t>NSE:GMDCLTD</t>
  </si>
  <si>
    <t>NSE:IFBAGRO</t>
  </si>
  <si>
    <t>NSE:PPL</t>
  </si>
  <si>
    <t>NSE:ALLCARGO</t>
  </si>
  <si>
    <t>NSE:TVTODAY</t>
  </si>
  <si>
    <t>NSE:BAYERCROP</t>
  </si>
  <si>
    <t>NSE:AVTNPL</t>
  </si>
  <si>
    <t>Annual Return (%)</t>
  </si>
  <si>
    <t>Annual growth rate</t>
  </si>
  <si>
    <t>NSE:HIMATSEIDE</t>
  </si>
  <si>
    <t>NSE:PRAKASH</t>
  </si>
  <si>
    <t>NSE:ICIL</t>
  </si>
  <si>
    <t>NSE:SANGHVIMOV</t>
  </si>
  <si>
    <t>NSE:BHAGERIA</t>
  </si>
  <si>
    <t>NSE:AKSHARCHEM</t>
  </si>
  <si>
    <t>NSE:SNOWMAN</t>
  </si>
  <si>
    <t>NSE:SELAN</t>
  </si>
  <si>
    <t>NSE:KALPATPOWR</t>
  </si>
  <si>
    <t>NSE:EDELWEISS</t>
  </si>
  <si>
    <t>NSE:GNA</t>
  </si>
  <si>
    <t>NSE:BALAJITELE</t>
  </si>
  <si>
    <t>NSE:HBLPOWER</t>
  </si>
  <si>
    <t>NSE:KESORAMIND</t>
  </si>
  <si>
    <t>NSE:AHLUCONT</t>
  </si>
  <si>
    <t>NSE:SPAL</t>
  </si>
  <si>
    <t>NSE:MMFL</t>
  </si>
  <si>
    <t>NSE:UCALFUEL</t>
  </si>
  <si>
    <t>NSE:BOMDYEING</t>
  </si>
  <si>
    <t>NSE:NBCC</t>
  </si>
  <si>
    <t>NSE:MRPL</t>
  </si>
  <si>
    <t>NSE:CHENNPETRO</t>
  </si>
  <si>
    <t>NSE:SATIA</t>
  </si>
  <si>
    <t>NSE:AROGRANITE</t>
  </si>
  <si>
    <t>NSE:ACCELYA</t>
  </si>
  <si>
    <t>NSE:GEOJITFSL</t>
  </si>
  <si>
    <t>NSE:MAHLIFE</t>
  </si>
  <si>
    <t>NSE:KIRIINDUS</t>
  </si>
  <si>
    <t>NSE:SOTL</t>
  </si>
  <si>
    <t>NSE:OIL</t>
  </si>
  <si>
    <t>NSE:MAHSEAMLES</t>
  </si>
  <si>
    <t>TRANSPEK</t>
  </si>
  <si>
    <t>NSE:MIRZAINT</t>
  </si>
  <si>
    <t>AXTEL</t>
  </si>
  <si>
    <t>NSE:PIONEEREMB</t>
  </si>
  <si>
    <t>NSE:KAMDHENU</t>
  </si>
  <si>
    <t>NSE:IBREALEST</t>
  </si>
  <si>
    <t>NSE:KRBL</t>
  </si>
  <si>
    <t>NSE:PLASTIBLEN</t>
  </si>
  <si>
    <t>NSE:JKIL</t>
  </si>
  <si>
    <t>Open</t>
  </si>
  <si>
    <t>NSE:EMMBI</t>
  </si>
  <si>
    <t>NSE:ELECTCAST</t>
  </si>
  <si>
    <t>NSE:BANCOINDIA</t>
  </si>
  <si>
    <t>NSE:ASTRAMICRO</t>
  </si>
  <si>
    <t>NSE:GODFRYPHLP</t>
  </si>
  <si>
    <t>NSE:GRSE</t>
  </si>
  <si>
    <t>NSE:GODREJIND</t>
  </si>
  <si>
    <t>NSE:VARROC</t>
  </si>
  <si>
    <t>NSE:REDINGTON</t>
  </si>
  <si>
    <t>NSE:SHANTIGEAR</t>
  </si>
  <si>
    <t>NSE:GATI</t>
  </si>
  <si>
    <t>NSE:GDL</t>
  </si>
  <si>
    <t>#N/A</t>
  </si>
  <si>
    <t>NSE:FORTIS</t>
  </si>
  <si>
    <t>NSE:SHARDACROP</t>
  </si>
  <si>
    <t>NSE:IDFC</t>
  </si>
  <si>
    <t>NSE:GAEL</t>
  </si>
  <si>
    <t>NSE:VRLLOG</t>
  </si>
  <si>
    <t>2/4/2022 (Specialty)</t>
  </si>
  <si>
    <t>NSE:BBL</t>
  </si>
  <si>
    <t>NSE:RICOAUTO</t>
  </si>
  <si>
    <t>NSE:AUTOAXLES</t>
  </si>
  <si>
    <t>NSE:KDDL</t>
  </si>
  <si>
    <t>NSE:ARVSMART</t>
  </si>
  <si>
    <t>NSE:SARLAPOLY</t>
  </si>
  <si>
    <t>ULTRAMARINE</t>
  </si>
  <si>
    <t>NSE:IRCON</t>
  </si>
  <si>
    <t>NSE:PRSMJOHNSN</t>
  </si>
  <si>
    <t>NSE:ZUARI</t>
  </si>
  <si>
    <t>NSE:TAJGVK</t>
  </si>
  <si>
    <t>NSE:TATASTEEL</t>
  </si>
  <si>
    <t>NSE:SAIL</t>
  </si>
  <si>
    <t>NSE:DALMIASUG</t>
  </si>
  <si>
    <t>NSE:DWARKESH</t>
  </si>
  <si>
    <t>NSE:JSLHISAR</t>
  </si>
  <si>
    <t>NSE:SRIPIPES</t>
  </si>
  <si>
    <t>NSE:TEXRAIL</t>
  </si>
  <si>
    <t>NSE:COFFEEDAY</t>
  </si>
  <si>
    <t>NSE:CUB</t>
  </si>
  <si>
    <t>NSE:ITC</t>
  </si>
  <si>
    <t>5.75 rs dividend added to Selling price</t>
  </si>
  <si>
    <t>NSE:DELTACORP</t>
  </si>
  <si>
    <t>NSE:NIITLTD</t>
  </si>
  <si>
    <t>NSE:MAJESCO</t>
  </si>
  <si>
    <t>NSE:HSIL</t>
  </si>
  <si>
    <t>NSE:ADVENZYMES</t>
  </si>
  <si>
    <t>NSE:AVADHSUGAR</t>
  </si>
  <si>
    <t>NSE:FSL</t>
  </si>
  <si>
    <t>NSE:RAYMOND</t>
  </si>
  <si>
    <t>NSE:MASTEK</t>
  </si>
  <si>
    <t>NSE:TRENT</t>
  </si>
  <si>
    <t>NSE:NTPC</t>
  </si>
  <si>
    <t>NSE:GMRINFRA</t>
  </si>
  <si>
    <t>NSE:SPARC</t>
  </si>
  <si>
    <t>NSE:UNICHEMLAB</t>
  </si>
  <si>
    <t>NSE:FINPIPE</t>
  </si>
  <si>
    <t>NSE:TORNTPOWER</t>
  </si>
  <si>
    <t>NSE:LINDEINDIA</t>
  </si>
  <si>
    <t>NSE:PETRONET</t>
  </si>
  <si>
    <t>Including 5.5rs dividend</t>
  </si>
  <si>
    <t>NSE:SUDARSCHEM</t>
  </si>
  <si>
    <t>31/08/2020</t>
  </si>
  <si>
    <t>NSE:CAMLINFINE</t>
  </si>
  <si>
    <t>NSE:GUJGASLTD</t>
  </si>
  <si>
    <t>NSE:TRIVENI</t>
  </si>
  <si>
    <t>NSE:APLLTD</t>
  </si>
  <si>
    <t>NSE:MOIL</t>
  </si>
  <si>
    <t>NSE:PERSISTENT</t>
  </si>
  <si>
    <t>NSE:JYOTHYLAB</t>
  </si>
  <si>
    <t>NSE:CROMPTON</t>
  </si>
  <si>
    <t>NSE:MINDTREE</t>
  </si>
  <si>
    <t>NSE:TATAMTRDVR</t>
  </si>
  <si>
    <t>NSE:MARKSANS</t>
  </si>
  <si>
    <t>NSE:FINCABLES</t>
  </si>
  <si>
    <t>NSE:CYIENT</t>
  </si>
  <si>
    <t>NSE:ADFFOODS</t>
  </si>
  <si>
    <t>NSE:HIL</t>
  </si>
  <si>
    <t>NSE:RUPA</t>
  </si>
  <si>
    <t>NSE:JMFINANCIL</t>
  </si>
  <si>
    <t>NSE:GPPL</t>
  </si>
  <si>
    <t>NSE:CENTENKA</t>
  </si>
  <si>
    <t>NSE:UBL</t>
  </si>
  <si>
    <t>NSE:SBIN</t>
  </si>
  <si>
    <t>NSE:CANBK</t>
  </si>
  <si>
    <t>NSE:FRETAIL</t>
  </si>
  <si>
    <t>NSE:FAIRCHEM</t>
  </si>
  <si>
    <t>NSE:HINDOILEXP</t>
  </si>
  <si>
    <t>NSE:NAM-INDIA</t>
  </si>
  <si>
    <t>NSE:APOLLOTYRE</t>
  </si>
  <si>
    <t>NSE:BIOCON</t>
  </si>
  <si>
    <t>Add on dip 20-23</t>
  </si>
  <si>
    <t>NSE:JSWENERGY</t>
  </si>
  <si>
    <t>NSE:SMLISUZU</t>
  </si>
  <si>
    <t>NSE:IIFL</t>
  </si>
  <si>
    <t>NSE:GNFC</t>
  </si>
  <si>
    <t>NSE:DEEPAKFERT</t>
  </si>
  <si>
    <t>NSE:CHAMBLFERT</t>
  </si>
  <si>
    <t>NSE:NLCINDIA</t>
  </si>
  <si>
    <t>NSE:DALBHARAT</t>
  </si>
  <si>
    <t>NSE:ABCAPITAL</t>
  </si>
  <si>
    <t>NSE:WOCKPHARMA</t>
  </si>
  <si>
    <t>NSE:FDC</t>
  </si>
  <si>
    <t>NSE:JINDALSAW</t>
  </si>
  <si>
    <t>NSE:KCP</t>
  </si>
  <si>
    <t>NSE:BASF</t>
  </si>
  <si>
    <t>NSE:ECLERX</t>
  </si>
  <si>
    <t>NSE:BBTC</t>
  </si>
  <si>
    <t>NSE:NOCIL</t>
  </si>
  <si>
    <t>NSE:CARERATING</t>
  </si>
  <si>
    <t>NSE:PRAJIND</t>
  </si>
  <si>
    <t>NSE:RPGLIFE</t>
  </si>
  <si>
    <t>NSE:BIRLAMONEY</t>
  </si>
  <si>
    <t>NSE:SHK</t>
  </si>
  <si>
    <t>NSE:SUNPHARMA</t>
  </si>
  <si>
    <t>NSE:NMDC</t>
  </si>
  <si>
    <t>NSE:ORISSAMINE</t>
  </si>
  <si>
    <t>NSE:HIKAL</t>
  </si>
  <si>
    <t>NSE:STAR</t>
  </si>
  <si>
    <t>NSE:AJANTPHARM</t>
  </si>
  <si>
    <t>NSE:ASTRAL</t>
  </si>
  <si>
    <t>NSE:ICICIGI</t>
  </si>
  <si>
    <t>NSE:DHAMPURSUG</t>
  </si>
  <si>
    <t>NSE:BALRAMCHIN</t>
  </si>
  <si>
    <t>NSE:INSECTICID</t>
  </si>
  <si>
    <t>NSE:TCI</t>
  </si>
  <si>
    <t>NSE:HINDCOPPER</t>
  </si>
  <si>
    <t>NSE:FORCEMOT</t>
  </si>
  <si>
    <t>NSE:IFBIND</t>
  </si>
  <si>
    <t>NSE:SUPPETRO</t>
  </si>
  <si>
    <t>NSE:ORIENTCEM</t>
  </si>
  <si>
    <t>NSE:POWERGRID</t>
  </si>
  <si>
    <t>NSE:NEWGEN</t>
  </si>
  <si>
    <t>NSE:SUNTV</t>
  </si>
  <si>
    <t>NSE:ZENSARTECH</t>
  </si>
  <si>
    <t>NSE:MSTCLTD</t>
  </si>
  <si>
    <t>NSE:BHARTIARTL</t>
  </si>
  <si>
    <t>NSE:DYNPRO</t>
  </si>
  <si>
    <t>NSE:EVEREADY</t>
  </si>
  <si>
    <t>NSE:NCLIND</t>
  </si>
  <si>
    <t>NSE:RECLTD</t>
  </si>
  <si>
    <t>NSE:STLTECH</t>
  </si>
  <si>
    <t>NSE:TATAPOWER</t>
  </si>
  <si>
    <t>NSE:BAJAJELEC</t>
  </si>
  <si>
    <t>NSE:TVSSRICHAK</t>
  </si>
  <si>
    <t>NSE:ONGC</t>
  </si>
  <si>
    <t>NSE:CONCOR</t>
  </si>
  <si>
    <t>NSE:HCG</t>
  </si>
  <si>
    <t>NSE:BHEL</t>
  </si>
  <si>
    <t>NSE:GREAVESCOT</t>
  </si>
  <si>
    <t>NSE:SBILIFE</t>
  </si>
  <si>
    <t>NSE:HDFCLIFE</t>
  </si>
  <si>
    <t>NSE:MFSL</t>
  </si>
  <si>
    <t>NSE:PARAGMILK</t>
  </si>
  <si>
    <t>NSE:BOSCHLTD</t>
  </si>
  <si>
    <t>NSE:GIPCL</t>
  </si>
  <si>
    <t>NSE:NELCAST</t>
  </si>
  <si>
    <t>NSE:MAXVIL</t>
  </si>
  <si>
    <t>NSE:NILKAMAL</t>
  </si>
  <si>
    <t>NSE:DICIND</t>
  </si>
  <si>
    <t>NSE:CONTROLPR</t>
  </si>
  <si>
    <t>NSE:IDEA</t>
  </si>
  <si>
    <t>NSE:SWSOLAR</t>
  </si>
  <si>
    <t>NSE:TINPLATE</t>
  </si>
  <si>
    <t>NSE:AMRUTANJAN</t>
  </si>
  <si>
    <t>NSE:BFUTILITIE</t>
  </si>
  <si>
    <t>NSE:LAOPALA</t>
  </si>
  <si>
    <t>NSE:ORBTEXP</t>
  </si>
  <si>
    <t>NSE:JAYBARMARU</t>
  </si>
  <si>
    <t>NSE:TTKPRESTIG</t>
  </si>
  <si>
    <t>NSE:BIRLACORPN</t>
  </si>
  <si>
    <t>NSE:MAGMA</t>
  </si>
  <si>
    <t>NSE:EXIDEIND</t>
  </si>
  <si>
    <t>NSE:JMCPROJECT</t>
  </si>
  <si>
    <t>NSE:CAPACITE</t>
  </si>
  <si>
    <t>NSE:ASIANTILES</t>
  </si>
  <si>
    <t>NSE:SCHAEFFLER</t>
  </si>
  <si>
    <t>NSE:DCW</t>
  </si>
  <si>
    <t>NSE:ALLSEC</t>
  </si>
  <si>
    <t>NSE:VOLTAMP</t>
  </si>
  <si>
    <t>NSE:APARINDS</t>
  </si>
  <si>
    <t>NSE:WSTCSTPAPR</t>
  </si>
  <si>
    <t>NSE:RBLBANK</t>
  </si>
  <si>
    <t>NSE:SAKSOFT</t>
  </si>
  <si>
    <t>NSE:ENGINERSIN</t>
  </si>
  <si>
    <t>NSE:HSCL</t>
  </si>
  <si>
    <t>NSE:MEGH</t>
  </si>
  <si>
    <t>NSE:EMKAY</t>
  </si>
  <si>
    <t>22-01-2020</t>
  </si>
  <si>
    <t>NSE:BSOFT</t>
  </si>
  <si>
    <t>20-02-2020</t>
  </si>
  <si>
    <t>NSE:MUTHOOTCAP</t>
  </si>
  <si>
    <t>13-02-2020</t>
  </si>
  <si>
    <t>19-02-2020</t>
  </si>
  <si>
    <t>26-02-2020</t>
  </si>
  <si>
    <t>NSE:MAYURUNIQ</t>
  </si>
  <si>
    <t>NSE:UPL</t>
  </si>
  <si>
    <t>NSE:NACLIND</t>
  </si>
  <si>
    <t>NSE:CCL</t>
  </si>
  <si>
    <t>NSE:MPSLTD</t>
  </si>
  <si>
    <t>NSE:VIMTALABS</t>
  </si>
  <si>
    <t>NSE:RAJRATAN</t>
  </si>
  <si>
    <t>NSE:MANGLMCEM</t>
  </si>
  <si>
    <t>NSE:DECCANCE</t>
  </si>
  <si>
    <t>NSE:IEX</t>
  </si>
  <si>
    <t>ISGEC</t>
  </si>
  <si>
    <t>NSE:DATAMATICS</t>
  </si>
  <si>
    <t>NSE:SASKEN</t>
  </si>
  <si>
    <t>NSE:POKARNA</t>
  </si>
  <si>
    <t>NSE:MANINFRA</t>
  </si>
  <si>
    <t>NSE:KITEX</t>
  </si>
  <si>
    <t>NSE:JTEKTINDIA</t>
  </si>
  <si>
    <t>NSE:BEL</t>
  </si>
  <si>
    <t>NSE:PROZONINTU</t>
  </si>
  <si>
    <t>NSE:ZODIACLOTH</t>
  </si>
  <si>
    <t>NSE:MAZDA</t>
  </si>
  <si>
    <t>9/9/2021 (Ultramarine)</t>
  </si>
  <si>
    <t>BOM:506685</t>
  </si>
  <si>
    <t>NSE:BASML</t>
  </si>
  <si>
    <t>NSE:ARVIND</t>
  </si>
  <si>
    <t>NSE:ZUARIIND</t>
  </si>
  <si>
    <t>NSE:JAYAGROGN</t>
  </si>
  <si>
    <t>NSE:MUKANDLTD</t>
  </si>
  <si>
    <t>NSE:DCBBANK</t>
  </si>
  <si>
    <t>NSE:VSSL</t>
  </si>
  <si>
    <t>NSE:RELIGARE</t>
  </si>
  <si>
    <t>NSE:SUPRAJIT</t>
  </si>
  <si>
    <t>NSE:DEVYANI</t>
  </si>
  <si>
    <t>NSE:GREENPLY</t>
  </si>
  <si>
    <t>NSE:SUPREMEIND</t>
  </si>
  <si>
    <t>NSE:EMAMILTD</t>
  </si>
  <si>
    <t>NSE:SJS</t>
  </si>
  <si>
    <t>NSE:ISGEC</t>
  </si>
  <si>
    <t>NSE:VGUARD</t>
  </si>
  <si>
    <t>NSE:MAXHEALTH</t>
  </si>
  <si>
    <t>NSE:SHREEPUSHK</t>
  </si>
  <si>
    <t>NSE:BHARATRAS</t>
  </si>
  <si>
    <t>NSE:WONDERLA</t>
  </si>
  <si>
    <t>NSE:MAHEPC</t>
  </si>
  <si>
    <t>Buy</t>
  </si>
  <si>
    <t>NSE:CHALET</t>
  </si>
  <si>
    <t>NSE:KIRLFER</t>
  </si>
  <si>
    <t>NSE:AEGISCHEM</t>
  </si>
  <si>
    <t>NSE:UNOMINDA</t>
  </si>
  <si>
    <t>NSE:KEC</t>
  </si>
  <si>
    <t>NSE:USHAMART</t>
  </si>
  <si>
    <t>NSE:GUFICBIO</t>
  </si>
  <si>
    <t>For every 1 rupee lost, 
3.21 rupees earned</t>
  </si>
  <si>
    <t>NSE:GANESHBE</t>
  </si>
  <si>
    <t>NSE:ORIENTHOT</t>
  </si>
  <si>
    <t>For every 1 rupee lost, 4.34 rupees earned</t>
  </si>
  <si>
    <t>Sep 2019 to Mar 2023</t>
  </si>
  <si>
    <t>3.5 years</t>
  </si>
  <si>
    <t>4.083 years</t>
  </si>
  <si>
    <t>Feb 2019 to 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</si>
</sst>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28"/>
      <color rgb="FFFF0000"/>
      <name val="Calibri"/>
      <family val="2"/>
    </font>
    <font>
      <b/>
      <sz val="10"/>
      <color rgb="FF000000"/>
      <name val="Arial"/>
      <family val="2"/>
    </font>
    <font>
      <b/>
      <sz val="20"/>
      <color rgb="FFFF0000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2" fillId="0" borderId="1" xfId="1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center" vertical="top"/>
    </xf>
    <xf numFmtId="9" fontId="2" fillId="0" borderId="1" xfId="2" applyFont="1" applyBorder="1" applyAlignment="1">
      <alignment horizontal="center" vertical="top"/>
    </xf>
    <xf numFmtId="9" fontId="2" fillId="0" borderId="1" xfId="2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top"/>
    </xf>
    <xf numFmtId="0" fontId="2" fillId="0" borderId="8" xfId="1" applyNumberFormat="1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9" fontId="5" fillId="0" borderId="1" xfId="2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0" fontId="14" fillId="2" borderId="3" xfId="0" applyFont="1" applyFill="1" applyBorder="1" applyAlignment="1">
      <alignment wrapText="1"/>
    </xf>
    <xf numFmtId="10" fontId="5" fillId="0" borderId="1" xfId="2" applyNumberFormat="1" applyFont="1" applyFill="1" applyBorder="1" applyAlignment="1">
      <alignment horizontal="center" wrapText="1"/>
    </xf>
    <xf numFmtId="10" fontId="5" fillId="0" borderId="8" xfId="2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2" fillId="0" borderId="18" xfId="3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19" xfId="0" applyFill="1" applyBorder="1"/>
    <xf numFmtId="14" fontId="0" fillId="0" borderId="20" xfId="0" applyNumberFormat="1" applyFill="1" applyBorder="1"/>
    <xf numFmtId="0" fontId="0" fillId="0" borderId="20" xfId="0" applyFill="1" applyBorder="1"/>
    <xf numFmtId="0" fontId="2" fillId="0" borderId="20" xfId="0" applyFont="1" applyFill="1" applyBorder="1" applyAlignment="1">
      <alignment horizontal="center"/>
    </xf>
    <xf numFmtId="14" fontId="0" fillId="0" borderId="21" xfId="0" applyNumberFormat="1" applyFill="1" applyBorder="1" applyAlignment="1">
      <alignment horizontal="center"/>
    </xf>
    <xf numFmtId="0" fontId="9" fillId="0" borderId="5" xfId="0" applyFont="1" applyFill="1" applyBorder="1" applyAlignment="1">
      <alignment wrapText="1"/>
    </xf>
    <xf numFmtId="14" fontId="4" fillId="0" borderId="6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14" fontId="9" fillId="0" borderId="7" xfId="0" applyNumberFormat="1" applyFont="1" applyFill="1" applyBorder="1" applyAlignment="1">
      <alignment horizontal="center" wrapText="1"/>
    </xf>
    <xf numFmtId="14" fontId="5" fillId="0" borderId="8" xfId="0" applyNumberFormat="1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1" fontId="5" fillId="0" borderId="8" xfId="0" applyNumberFormat="1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14" fillId="0" borderId="13" xfId="0" applyFont="1" applyFill="1" applyBorder="1" applyAlignment="1">
      <alignment wrapText="1"/>
    </xf>
    <xf numFmtId="14" fontId="5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 wrapText="1"/>
    </xf>
    <xf numFmtId="1" fontId="14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4" fontId="14" fillId="0" borderId="14" xfId="0" applyNumberFormat="1" applyFont="1" applyFill="1" applyBorder="1" applyAlignment="1">
      <alignment horizontal="center" wrapText="1"/>
    </xf>
    <xf numFmtId="14" fontId="14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horizontal="center" wrapText="1"/>
    </xf>
    <xf numFmtId="9" fontId="14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wrapText="1"/>
    </xf>
    <xf numFmtId="10" fontId="11" fillId="0" borderId="1" xfId="0" applyNumberFormat="1" applyFont="1" applyFill="1" applyBorder="1" applyAlignment="1">
      <alignment horizontal="center" wrapText="1"/>
    </xf>
    <xf numFmtId="14" fontId="11" fillId="0" borderId="14" xfId="0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wrapText="1"/>
    </xf>
    <xf numFmtId="14" fontId="14" fillId="0" borderId="3" xfId="0" applyNumberFormat="1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9" fontId="14" fillId="0" borderId="3" xfId="0" applyNumberFormat="1" applyFont="1" applyFill="1" applyBorder="1" applyAlignment="1">
      <alignment horizontal="center" wrapText="1"/>
    </xf>
    <xf numFmtId="1" fontId="14" fillId="0" borderId="3" xfId="0" applyNumberFormat="1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10" fontId="11" fillId="0" borderId="3" xfId="0" applyNumberFormat="1" applyFont="1" applyFill="1" applyBorder="1" applyAlignment="1">
      <alignment horizontal="center" wrapText="1"/>
    </xf>
    <xf numFmtId="14" fontId="14" fillId="0" borderId="4" xfId="0" applyNumberFormat="1" applyFont="1" applyFill="1" applyBorder="1" applyAlignment="1">
      <alignment horizontal="center" wrapText="1"/>
    </xf>
    <xf numFmtId="0" fontId="14" fillId="0" borderId="22" xfId="0" applyFont="1" applyFill="1" applyBorder="1" applyAlignment="1">
      <alignment wrapText="1"/>
    </xf>
    <xf numFmtId="14" fontId="14" fillId="0" borderId="23" xfId="0" applyNumberFormat="1" applyFont="1" applyFill="1" applyBorder="1" applyAlignment="1">
      <alignment horizontal="center" wrapText="1"/>
    </xf>
    <xf numFmtId="0" fontId="14" fillId="0" borderId="23" xfId="0" applyFont="1" applyFill="1" applyBorder="1" applyAlignment="1">
      <alignment horizontal="center" wrapText="1"/>
    </xf>
    <xf numFmtId="9" fontId="14" fillId="0" borderId="23" xfId="0" applyNumberFormat="1" applyFont="1" applyFill="1" applyBorder="1" applyAlignment="1">
      <alignment horizontal="center" wrapText="1"/>
    </xf>
    <xf numFmtId="1" fontId="14" fillId="0" borderId="23" xfId="0" applyNumberFormat="1" applyFont="1" applyFill="1" applyBorder="1" applyAlignment="1">
      <alignment horizontal="center" wrapText="1"/>
    </xf>
    <xf numFmtId="0" fontId="5" fillId="0" borderId="23" xfId="0" applyFont="1" applyFill="1" applyBorder="1" applyAlignment="1">
      <alignment horizontal="center" wrapText="1"/>
    </xf>
    <xf numFmtId="0" fontId="11" fillId="0" borderId="23" xfId="0" applyFont="1" applyFill="1" applyBorder="1" applyAlignment="1">
      <alignment wrapText="1"/>
    </xf>
    <xf numFmtId="0" fontId="11" fillId="0" borderId="23" xfId="0" applyFont="1" applyFill="1" applyBorder="1" applyAlignment="1">
      <alignment horizontal="center" wrapText="1"/>
    </xf>
    <xf numFmtId="10" fontId="11" fillId="0" borderId="23" xfId="0" applyNumberFormat="1" applyFont="1" applyFill="1" applyBorder="1" applyAlignment="1">
      <alignment horizontal="center" wrapText="1"/>
    </xf>
    <xf numFmtId="14" fontId="14" fillId="0" borderId="24" xfId="0" applyNumberFormat="1" applyFont="1" applyFill="1" applyBorder="1" applyAlignment="1">
      <alignment horizontal="center" wrapText="1"/>
    </xf>
    <xf numFmtId="0" fontId="14" fillId="0" borderId="25" xfId="0" applyFont="1" applyFill="1" applyBorder="1" applyAlignment="1">
      <alignment wrapText="1"/>
    </xf>
    <xf numFmtId="14" fontId="5" fillId="0" borderId="26" xfId="0" applyNumberFormat="1" applyFont="1" applyFill="1" applyBorder="1" applyAlignment="1">
      <alignment horizontal="center" wrapText="1"/>
    </xf>
    <xf numFmtId="0" fontId="14" fillId="0" borderId="26" xfId="0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center" wrapText="1"/>
    </xf>
    <xf numFmtId="9" fontId="5" fillId="0" borderId="26" xfId="2" applyFont="1" applyFill="1" applyBorder="1" applyAlignment="1">
      <alignment horizontal="center" wrapText="1"/>
    </xf>
    <xf numFmtId="1" fontId="5" fillId="0" borderId="26" xfId="0" applyNumberFormat="1" applyFont="1" applyFill="1" applyBorder="1" applyAlignment="1">
      <alignment horizontal="center" wrapText="1"/>
    </xf>
    <xf numFmtId="1" fontId="14" fillId="0" borderId="26" xfId="0" applyNumberFormat="1" applyFont="1" applyFill="1" applyBorder="1" applyAlignment="1">
      <alignment horizontal="center" wrapText="1"/>
    </xf>
    <xf numFmtId="0" fontId="11" fillId="0" borderId="26" xfId="0" applyFont="1" applyFill="1" applyBorder="1" applyAlignment="1">
      <alignment horizontal="center" wrapText="1"/>
    </xf>
    <xf numFmtId="14" fontId="14" fillId="0" borderId="27" xfId="0" applyNumberFormat="1" applyFont="1" applyFill="1" applyBorder="1" applyAlignment="1">
      <alignment horizontal="center" wrapText="1"/>
    </xf>
    <xf numFmtId="0" fontId="14" fillId="2" borderId="23" xfId="0" applyFont="1" applyFill="1" applyBorder="1" applyAlignment="1">
      <alignment wrapText="1"/>
    </xf>
    <xf numFmtId="10" fontId="11" fillId="0" borderId="26" xfId="2" applyNumberFormat="1" applyFont="1" applyFill="1" applyBorder="1" applyAlignment="1">
      <alignment horizontal="center" wrapText="1"/>
    </xf>
    <xf numFmtId="10" fontId="11" fillId="0" borderId="1" xfId="2" applyNumberFormat="1" applyFont="1" applyFill="1" applyBorder="1" applyAlignment="1">
      <alignment horizontal="center" wrapText="1"/>
    </xf>
    <xf numFmtId="0" fontId="0" fillId="0" borderId="9" xfId="0" applyFill="1" applyBorder="1"/>
    <xf numFmtId="0" fontId="2" fillId="0" borderId="0" xfId="0" applyFont="1" applyFill="1"/>
    <xf numFmtId="14" fontId="0" fillId="0" borderId="10" xfId="0" applyNumberFormat="1" applyFill="1" applyBorder="1" applyAlignment="1">
      <alignment horizontal="center"/>
    </xf>
    <xf numFmtId="0" fontId="3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4" fontId="3" fillId="0" borderId="7" xfId="0" applyNumberFormat="1" applyFont="1" applyFill="1" applyBorder="1" applyAlignment="1">
      <alignment horizontal="center" wrapText="1"/>
    </xf>
    <xf numFmtId="0" fontId="11" fillId="0" borderId="11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2" fontId="5" fillId="0" borderId="8" xfId="0" applyNumberFormat="1" applyFont="1" applyFill="1" applyBorder="1" applyAlignment="1">
      <alignment horizontal="center" wrapText="1"/>
    </xf>
    <xf numFmtId="14" fontId="11" fillId="0" borderId="12" xfId="0" applyNumberFormat="1" applyFont="1" applyFill="1" applyBorder="1" applyAlignment="1">
      <alignment horizontal="center" wrapText="1"/>
    </xf>
    <xf numFmtId="0" fontId="5" fillId="0" borderId="13" xfId="0" applyFont="1" applyFill="1" applyBorder="1" applyAlignment="1">
      <alignment wrapText="1"/>
    </xf>
    <xf numFmtId="10" fontId="5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0" fontId="11" fillId="0" borderId="13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14" fontId="5" fillId="0" borderId="14" xfId="0" applyNumberFormat="1" applyFont="1" applyFill="1" applyBorder="1" applyAlignment="1">
      <alignment horizontal="center" wrapText="1"/>
    </xf>
    <xf numFmtId="14" fontId="11" fillId="0" borderId="1" xfId="0" applyNumberFormat="1" applyFont="1" applyFill="1" applyBorder="1" applyAlignment="1">
      <alignment horizontal="center" wrapText="1"/>
    </xf>
    <xf numFmtId="0" fontId="11" fillId="0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14" fontId="11" fillId="0" borderId="3" xfId="0" applyNumberFormat="1" applyFont="1" applyFill="1" applyBorder="1" applyAlignment="1">
      <alignment horizontal="center" wrapText="1"/>
    </xf>
    <xf numFmtId="1" fontId="5" fillId="0" borderId="3" xfId="0" applyNumberFormat="1" applyFont="1" applyFill="1" applyBorder="1" applyAlignment="1">
      <alignment horizontal="center" wrapText="1"/>
    </xf>
    <xf numFmtId="10" fontId="5" fillId="0" borderId="3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 wrapText="1"/>
    </xf>
    <xf numFmtId="14" fontId="11" fillId="0" borderId="4" xfId="0" applyNumberFormat="1" applyFont="1" applyFill="1" applyBorder="1" applyAlignment="1">
      <alignment horizontal="center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oreshtech.co.in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nooreshtech.co.in/" TargetMode="External"/><Relationship Id="rId1" Type="http://schemas.openxmlformats.org/officeDocument/2006/relationships/hyperlink" Target="http://www.nooreshtech.co.i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nooreshtech.co.in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nooreshtech.co.in/" TargetMode="External"/><Relationship Id="rId1" Type="http://schemas.openxmlformats.org/officeDocument/2006/relationships/hyperlink" Target="http://www.nooreshtech.co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543"/>
  <sheetViews>
    <sheetView topLeftCell="A509" zoomScale="70" zoomScaleNormal="70" workbookViewId="0">
      <selection activeCell="I19" sqref="I19"/>
    </sheetView>
  </sheetViews>
  <sheetFormatPr defaultRowHeight="14.4" x14ac:dyDescent="0.3"/>
  <cols>
    <col min="1" max="1" width="3" customWidth="1"/>
    <col min="2" max="2" width="8.88671875" style="49" bestFit="1" customWidth="1"/>
    <col min="3" max="3" width="17.6640625" style="50" customWidth="1"/>
    <col min="4" max="4" width="24.88671875" style="49" customWidth="1"/>
    <col min="5" max="5" width="11" style="49" customWidth="1"/>
    <col min="6" max="6" width="12.33203125" style="49" customWidth="1"/>
    <col min="7" max="7" width="8.88671875" style="49"/>
    <col min="8" max="8" width="18.5546875" style="49" customWidth="1"/>
    <col min="9" max="9" width="8.88671875" style="49"/>
    <col min="10" max="10" width="11" style="49" customWidth="1"/>
    <col min="11" max="12" width="8.88671875" style="49"/>
    <col min="13" max="13" width="17.5546875" style="51" customWidth="1"/>
    <col min="14" max="14" width="10.6640625" style="49" customWidth="1"/>
    <col min="15" max="15" width="36.44140625" style="52" customWidth="1"/>
  </cols>
  <sheetData>
    <row r="1" spans="2:15" ht="15" thickBot="1" x14ac:dyDescent="0.35"/>
    <row r="2" spans="2:15" ht="37.200000000000003" thickBot="1" x14ac:dyDescent="0.35">
      <c r="B2" s="53" t="s">
        <v>116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2:15" ht="21.6" thickBot="1" x14ac:dyDescent="0.35">
      <c r="B3" s="39" t="s">
        <v>109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2:15" ht="15" thickBot="1" x14ac:dyDescent="0.35">
      <c r="B4" s="56"/>
      <c r="C4" s="57"/>
      <c r="D4" s="58"/>
      <c r="E4" s="58"/>
      <c r="F4" s="58"/>
      <c r="G4" s="58"/>
      <c r="H4" s="58"/>
      <c r="I4" s="58"/>
      <c r="J4" s="58"/>
      <c r="K4" s="58"/>
      <c r="L4" s="58"/>
      <c r="M4" s="59">
        <v>1000000</v>
      </c>
      <c r="N4" s="58"/>
      <c r="O4" s="60"/>
    </row>
    <row r="5" spans="2:15" ht="29.4" thickBot="1" x14ac:dyDescent="0.35">
      <c r="B5" s="61" t="s">
        <v>9</v>
      </c>
      <c r="C5" s="62" t="s">
        <v>10</v>
      </c>
      <c r="D5" s="63" t="s">
        <v>11</v>
      </c>
      <c r="E5" s="64" t="s">
        <v>12</v>
      </c>
      <c r="F5" s="64" t="s">
        <v>13</v>
      </c>
      <c r="G5" s="64" t="s">
        <v>14</v>
      </c>
      <c r="H5" s="64" t="s">
        <v>15</v>
      </c>
      <c r="I5" s="64" t="s">
        <v>16</v>
      </c>
      <c r="J5" s="64" t="s">
        <v>17</v>
      </c>
      <c r="K5" s="63" t="s">
        <v>18</v>
      </c>
      <c r="L5" s="65" t="s">
        <v>19</v>
      </c>
      <c r="M5" s="65" t="s">
        <v>20</v>
      </c>
      <c r="N5" s="63" t="s">
        <v>21</v>
      </c>
      <c r="O5" s="66" t="s">
        <v>22</v>
      </c>
    </row>
    <row r="6" spans="2:15" x14ac:dyDescent="0.3">
      <c r="B6" s="106" t="s">
        <v>23</v>
      </c>
      <c r="C6" s="107">
        <v>43517</v>
      </c>
      <c r="D6" s="108" t="s">
        <v>209</v>
      </c>
      <c r="E6" s="109">
        <v>501</v>
      </c>
      <c r="F6" s="110">
        <v>0.08</v>
      </c>
      <c r="G6" s="111">
        <v>159.6806387225549</v>
      </c>
      <c r="H6" s="109">
        <v>480</v>
      </c>
      <c r="I6" s="109">
        <v>104.5</v>
      </c>
      <c r="J6" s="109"/>
      <c r="K6" s="112">
        <v>159.6806387225549</v>
      </c>
      <c r="L6" s="113">
        <v>494</v>
      </c>
      <c r="M6" s="116">
        <v>-1.3972055888223553E-2</v>
      </c>
      <c r="N6" s="112">
        <v>-1117.7644710578843</v>
      </c>
      <c r="O6" s="114"/>
    </row>
    <row r="7" spans="2:15" x14ac:dyDescent="0.3">
      <c r="B7" s="71" t="s">
        <v>23</v>
      </c>
      <c r="C7" s="72">
        <v>43517</v>
      </c>
      <c r="D7" s="73" t="s">
        <v>210</v>
      </c>
      <c r="E7" s="74">
        <v>49</v>
      </c>
      <c r="F7" s="32">
        <v>0.08</v>
      </c>
      <c r="G7" s="75">
        <v>1632.6530612244899</v>
      </c>
      <c r="H7" s="74">
        <v>47</v>
      </c>
      <c r="I7" s="74">
        <v>86.8</v>
      </c>
      <c r="J7" s="74"/>
      <c r="K7" s="76">
        <v>1632.6530612244899</v>
      </c>
      <c r="L7" s="77">
        <v>47</v>
      </c>
      <c r="M7" s="117">
        <v>-4.0816326530612242E-2</v>
      </c>
      <c r="N7" s="76">
        <v>-3265.3061224489797</v>
      </c>
      <c r="O7" s="78"/>
    </row>
    <row r="8" spans="2:15" x14ac:dyDescent="0.3">
      <c r="B8" s="71" t="s">
        <v>23</v>
      </c>
      <c r="C8" s="72">
        <v>43521</v>
      </c>
      <c r="D8" s="73" t="s">
        <v>211</v>
      </c>
      <c r="E8" s="74">
        <v>108</v>
      </c>
      <c r="F8" s="32">
        <v>0.04</v>
      </c>
      <c r="G8" s="75">
        <v>370.37037037037038</v>
      </c>
      <c r="H8" s="74">
        <v>98</v>
      </c>
      <c r="I8" s="74">
        <v>326</v>
      </c>
      <c r="J8" s="74"/>
      <c r="K8" s="76">
        <v>370.37037037037038</v>
      </c>
      <c r="L8" s="77">
        <v>122</v>
      </c>
      <c r="M8" s="117">
        <v>0.12962962962962962</v>
      </c>
      <c r="N8" s="76">
        <v>5185.1851851851852</v>
      </c>
      <c r="O8" s="78"/>
    </row>
    <row r="9" spans="2:15" x14ac:dyDescent="0.3">
      <c r="B9" s="71" t="s">
        <v>23</v>
      </c>
      <c r="C9" s="72">
        <v>43521</v>
      </c>
      <c r="D9" s="73" t="s">
        <v>211</v>
      </c>
      <c r="E9" s="74">
        <v>108</v>
      </c>
      <c r="F9" s="32">
        <v>0.04</v>
      </c>
      <c r="G9" s="75">
        <v>370.37037037037038</v>
      </c>
      <c r="H9" s="74">
        <v>105</v>
      </c>
      <c r="I9" s="74">
        <v>326</v>
      </c>
      <c r="J9" s="74"/>
      <c r="K9" s="76">
        <v>370.37037037037038</v>
      </c>
      <c r="L9" s="77">
        <v>129</v>
      </c>
      <c r="M9" s="117">
        <v>0.19444444444444445</v>
      </c>
      <c r="N9" s="76">
        <v>7777.7777777777783</v>
      </c>
      <c r="O9" s="78"/>
    </row>
    <row r="10" spans="2:15" x14ac:dyDescent="0.3">
      <c r="B10" s="71" t="s">
        <v>23</v>
      </c>
      <c r="C10" s="72">
        <v>43521</v>
      </c>
      <c r="D10" s="73" t="s">
        <v>212</v>
      </c>
      <c r="E10" s="74">
        <v>26</v>
      </c>
      <c r="F10" s="32">
        <v>0.08</v>
      </c>
      <c r="G10" s="75">
        <v>3076.9230769230771</v>
      </c>
      <c r="H10" s="74">
        <v>24.5</v>
      </c>
      <c r="I10" s="74">
        <v>84.7</v>
      </c>
      <c r="J10" s="74"/>
      <c r="K10" s="76">
        <v>3076.9230769230771</v>
      </c>
      <c r="L10" s="77">
        <v>31</v>
      </c>
      <c r="M10" s="117">
        <v>0.19230769230769232</v>
      </c>
      <c r="N10" s="76">
        <v>15384.615384615387</v>
      </c>
      <c r="O10" s="78"/>
    </row>
    <row r="11" spans="2:15" x14ac:dyDescent="0.3">
      <c r="B11" s="71" t="s">
        <v>23</v>
      </c>
      <c r="C11" s="72">
        <v>43525</v>
      </c>
      <c r="D11" s="73" t="s">
        <v>24</v>
      </c>
      <c r="E11" s="74">
        <v>105</v>
      </c>
      <c r="F11" s="32">
        <v>0.04</v>
      </c>
      <c r="G11" s="75">
        <v>380.95238095238096</v>
      </c>
      <c r="H11" s="74">
        <v>96</v>
      </c>
      <c r="I11" s="74">
        <v>125.6</v>
      </c>
      <c r="J11" s="74"/>
      <c r="K11" s="76">
        <v>380.95238095238096</v>
      </c>
      <c r="L11" s="77">
        <v>121</v>
      </c>
      <c r="M11" s="117">
        <v>0.15238095238095239</v>
      </c>
      <c r="N11" s="76">
        <v>6095.2380952380954</v>
      </c>
      <c r="O11" s="78"/>
    </row>
    <row r="12" spans="2:15" x14ac:dyDescent="0.3">
      <c r="B12" s="71" t="s">
        <v>23</v>
      </c>
      <c r="C12" s="72">
        <v>43525</v>
      </c>
      <c r="D12" s="73" t="s">
        <v>24</v>
      </c>
      <c r="E12" s="74">
        <v>105</v>
      </c>
      <c r="F12" s="32">
        <v>0.04</v>
      </c>
      <c r="G12" s="75">
        <v>380.95238095238096</v>
      </c>
      <c r="H12" s="74">
        <v>96</v>
      </c>
      <c r="I12" s="74">
        <v>125.6</v>
      </c>
      <c r="J12" s="74"/>
      <c r="K12" s="76">
        <v>380.95238095238096</v>
      </c>
      <c r="L12" s="77">
        <v>138</v>
      </c>
      <c r="M12" s="117">
        <v>0.31428571428571428</v>
      </c>
      <c r="N12" s="76">
        <v>12571.428571428572</v>
      </c>
      <c r="O12" s="78"/>
    </row>
    <row r="13" spans="2:15" x14ac:dyDescent="0.3">
      <c r="B13" s="71" t="s">
        <v>23</v>
      </c>
      <c r="C13" s="72">
        <v>43529</v>
      </c>
      <c r="D13" s="73" t="s">
        <v>213</v>
      </c>
      <c r="E13" s="74">
        <v>93.5</v>
      </c>
      <c r="F13" s="32">
        <v>0.08</v>
      </c>
      <c r="G13" s="75">
        <v>855.61497326203209</v>
      </c>
      <c r="H13" s="74">
        <v>87</v>
      </c>
      <c r="I13" s="74">
        <v>570</v>
      </c>
      <c r="J13" s="74"/>
      <c r="K13" s="76">
        <v>855.61497326203209</v>
      </c>
      <c r="L13" s="77">
        <v>86</v>
      </c>
      <c r="M13" s="117">
        <v>-8.0213903743315509E-2</v>
      </c>
      <c r="N13" s="76">
        <v>-6417.1122994652405</v>
      </c>
      <c r="O13" s="78"/>
    </row>
    <row r="14" spans="2:15" x14ac:dyDescent="0.3">
      <c r="B14" s="71" t="s">
        <v>23</v>
      </c>
      <c r="C14" s="72">
        <v>43529</v>
      </c>
      <c r="D14" s="73" t="s">
        <v>214</v>
      </c>
      <c r="E14" s="74">
        <v>187.5</v>
      </c>
      <c r="F14" s="32">
        <v>0.04</v>
      </c>
      <c r="G14" s="75">
        <v>213.33333333333334</v>
      </c>
      <c r="H14" s="74">
        <v>170</v>
      </c>
      <c r="I14" s="74" t="s">
        <v>191</v>
      </c>
      <c r="J14" s="74"/>
      <c r="K14" s="76">
        <v>213.33333333333334</v>
      </c>
      <c r="L14" s="77">
        <v>207.5</v>
      </c>
      <c r="M14" s="117">
        <v>0.10666666666666667</v>
      </c>
      <c r="N14" s="76">
        <v>4266.666666666667</v>
      </c>
      <c r="O14" s="78"/>
    </row>
    <row r="15" spans="2:15" x14ac:dyDescent="0.3">
      <c r="B15" s="71" t="s">
        <v>23</v>
      </c>
      <c r="C15" s="72">
        <v>43529</v>
      </c>
      <c r="D15" s="73" t="s">
        <v>214</v>
      </c>
      <c r="E15" s="74">
        <v>187.5</v>
      </c>
      <c r="F15" s="32">
        <v>0.04</v>
      </c>
      <c r="G15" s="75">
        <v>213.33333333333334</v>
      </c>
      <c r="H15" s="74">
        <v>170</v>
      </c>
      <c r="I15" s="74" t="s">
        <v>191</v>
      </c>
      <c r="J15" s="74"/>
      <c r="K15" s="76">
        <v>213.33333333333334</v>
      </c>
      <c r="L15" s="77">
        <v>232</v>
      </c>
      <c r="M15" s="117">
        <v>0.23733333333333334</v>
      </c>
      <c r="N15" s="76">
        <v>9493.3333333333339</v>
      </c>
      <c r="O15" s="78"/>
    </row>
    <row r="16" spans="2:15" x14ac:dyDescent="0.3">
      <c r="B16" s="71" t="s">
        <v>23</v>
      </c>
      <c r="C16" s="72">
        <v>43529</v>
      </c>
      <c r="D16" s="73" t="s">
        <v>215</v>
      </c>
      <c r="E16" s="74">
        <v>63.5</v>
      </c>
      <c r="F16" s="32">
        <v>0.04</v>
      </c>
      <c r="G16" s="75">
        <v>629.9212598425197</v>
      </c>
      <c r="H16" s="74">
        <v>59</v>
      </c>
      <c r="I16" s="74">
        <v>43.05</v>
      </c>
      <c r="J16" s="74"/>
      <c r="K16" s="76">
        <v>629.9212598425197</v>
      </c>
      <c r="L16" s="77">
        <v>75</v>
      </c>
      <c r="M16" s="117">
        <v>0.18110236220472442</v>
      </c>
      <c r="N16" s="76">
        <v>7244.0944881889764</v>
      </c>
      <c r="O16" s="78"/>
    </row>
    <row r="17" spans="2:15" x14ac:dyDescent="0.3">
      <c r="B17" s="71" t="s">
        <v>23</v>
      </c>
      <c r="C17" s="72">
        <v>43529</v>
      </c>
      <c r="D17" s="73" t="s">
        <v>215</v>
      </c>
      <c r="E17" s="74">
        <v>63.5</v>
      </c>
      <c r="F17" s="32">
        <v>0.04</v>
      </c>
      <c r="G17" s="75">
        <v>629.9212598425197</v>
      </c>
      <c r="H17" s="74">
        <v>59</v>
      </c>
      <c r="I17" s="74">
        <v>43.05</v>
      </c>
      <c r="J17" s="74"/>
      <c r="K17" s="76">
        <v>629.9212598425197</v>
      </c>
      <c r="L17" s="77">
        <v>74.5</v>
      </c>
      <c r="M17" s="117">
        <v>0.17322834645669291</v>
      </c>
      <c r="N17" s="76">
        <v>6929.1338582677163</v>
      </c>
      <c r="O17" s="78"/>
    </row>
    <row r="18" spans="2:15" x14ac:dyDescent="0.3">
      <c r="B18" s="71" t="s">
        <v>23</v>
      </c>
      <c r="C18" s="72">
        <v>43535</v>
      </c>
      <c r="D18" s="73" t="s">
        <v>25</v>
      </c>
      <c r="E18" s="74">
        <v>99</v>
      </c>
      <c r="F18" s="32">
        <v>0.08</v>
      </c>
      <c r="G18" s="75">
        <v>808.08080808080808</v>
      </c>
      <c r="H18" s="74">
        <v>95</v>
      </c>
      <c r="I18" s="74">
        <v>178.5</v>
      </c>
      <c r="J18" s="74"/>
      <c r="K18" s="76">
        <v>808.08080808080808</v>
      </c>
      <c r="L18" s="77">
        <v>99</v>
      </c>
      <c r="M18" s="117">
        <v>0</v>
      </c>
      <c r="N18" s="76">
        <v>0</v>
      </c>
      <c r="O18" s="78"/>
    </row>
    <row r="19" spans="2:15" x14ac:dyDescent="0.3">
      <c r="B19" s="71" t="s">
        <v>23</v>
      </c>
      <c r="C19" s="72">
        <v>43537</v>
      </c>
      <c r="D19" s="73" t="s">
        <v>216</v>
      </c>
      <c r="E19" s="74">
        <v>302.5</v>
      </c>
      <c r="F19" s="32">
        <v>0.08</v>
      </c>
      <c r="G19" s="75">
        <v>264.46280991735534</v>
      </c>
      <c r="H19" s="74">
        <v>285</v>
      </c>
      <c r="I19" s="74">
        <v>30.3</v>
      </c>
      <c r="J19" s="74"/>
      <c r="K19" s="76">
        <v>264.46280991735534</v>
      </c>
      <c r="L19" s="77">
        <v>277</v>
      </c>
      <c r="M19" s="117">
        <v>-8.4297520661157019E-2</v>
      </c>
      <c r="N19" s="76">
        <v>-6743.8016528925609</v>
      </c>
      <c r="O19" s="78"/>
    </row>
    <row r="20" spans="2:15" x14ac:dyDescent="0.3">
      <c r="B20" s="71" t="s">
        <v>23</v>
      </c>
      <c r="C20" s="72">
        <v>43542</v>
      </c>
      <c r="D20" s="73" t="s">
        <v>217</v>
      </c>
      <c r="E20" s="74">
        <v>193</v>
      </c>
      <c r="F20" s="32">
        <v>0.08</v>
      </c>
      <c r="G20" s="75">
        <v>414.50777202072538</v>
      </c>
      <c r="H20" s="74">
        <v>185</v>
      </c>
      <c r="I20" s="74">
        <v>127</v>
      </c>
      <c r="J20" s="74"/>
      <c r="K20" s="76">
        <v>414.50777202072538</v>
      </c>
      <c r="L20" s="77">
        <v>216</v>
      </c>
      <c r="M20" s="117">
        <v>0.11917098445595854</v>
      </c>
      <c r="N20" s="76">
        <v>9533.6787564766837</v>
      </c>
      <c r="O20" s="78"/>
    </row>
    <row r="21" spans="2:15" x14ac:dyDescent="0.3">
      <c r="B21" s="71" t="s">
        <v>23</v>
      </c>
      <c r="C21" s="72">
        <v>43543</v>
      </c>
      <c r="D21" s="73" t="s">
        <v>218</v>
      </c>
      <c r="E21" s="74">
        <v>297</v>
      </c>
      <c r="F21" s="32">
        <v>0.08</v>
      </c>
      <c r="G21" s="75">
        <v>269.36026936026934</v>
      </c>
      <c r="H21" s="74">
        <v>288</v>
      </c>
      <c r="I21" s="74">
        <v>378.75</v>
      </c>
      <c r="J21" s="74"/>
      <c r="K21" s="76">
        <v>269.36026936026934</v>
      </c>
      <c r="L21" s="77">
        <v>282.75</v>
      </c>
      <c r="M21" s="117">
        <v>-4.7979797979797977E-2</v>
      </c>
      <c r="N21" s="76">
        <v>-3838.3838383838383</v>
      </c>
      <c r="O21" s="78" t="s">
        <v>219</v>
      </c>
    </row>
    <row r="22" spans="2:15" x14ac:dyDescent="0.3">
      <c r="B22" s="71" t="s">
        <v>23</v>
      </c>
      <c r="C22" s="72">
        <v>43552</v>
      </c>
      <c r="D22" s="73" t="s">
        <v>26</v>
      </c>
      <c r="E22" s="74">
        <v>475</v>
      </c>
      <c r="F22" s="32">
        <v>0.08</v>
      </c>
      <c r="G22" s="75">
        <v>168.42105263157896</v>
      </c>
      <c r="H22" s="74">
        <v>445</v>
      </c>
      <c r="I22" s="74">
        <v>510.2</v>
      </c>
      <c r="J22" s="74"/>
      <c r="K22" s="76">
        <v>168.42105263157896</v>
      </c>
      <c r="L22" s="77">
        <v>522.5</v>
      </c>
      <c r="M22" s="117">
        <v>0.1</v>
      </c>
      <c r="N22" s="76">
        <v>8000.0000000000009</v>
      </c>
      <c r="O22" s="78"/>
    </row>
    <row r="23" spans="2:15" x14ac:dyDescent="0.3">
      <c r="B23" s="71" t="s">
        <v>23</v>
      </c>
      <c r="C23" s="72">
        <v>43556</v>
      </c>
      <c r="D23" s="73" t="s">
        <v>220</v>
      </c>
      <c r="E23" s="74">
        <v>264</v>
      </c>
      <c r="F23" s="32">
        <v>0.08</v>
      </c>
      <c r="G23" s="75">
        <v>303.030303030303</v>
      </c>
      <c r="H23" s="74">
        <v>245</v>
      </c>
      <c r="I23" s="74">
        <v>194</v>
      </c>
      <c r="J23" s="74"/>
      <c r="K23" s="76">
        <v>303.030303030303</v>
      </c>
      <c r="L23" s="77">
        <v>262</v>
      </c>
      <c r="M23" s="117">
        <v>-7.575757575757576E-3</v>
      </c>
      <c r="N23" s="76">
        <v>-606.06060606060601</v>
      </c>
      <c r="O23" s="78"/>
    </row>
    <row r="24" spans="2:15" x14ac:dyDescent="0.3">
      <c r="B24" s="71" t="s">
        <v>23</v>
      </c>
      <c r="C24" s="72">
        <v>43560</v>
      </c>
      <c r="D24" s="73" t="s">
        <v>221</v>
      </c>
      <c r="E24" s="74">
        <v>93</v>
      </c>
      <c r="F24" s="32">
        <v>0.08</v>
      </c>
      <c r="G24" s="75">
        <v>860.21505376344089</v>
      </c>
      <c r="H24" s="74">
        <v>86</v>
      </c>
      <c r="I24" s="74">
        <v>330.8</v>
      </c>
      <c r="J24" s="74"/>
      <c r="K24" s="76">
        <v>860.21505376344089</v>
      </c>
      <c r="L24" s="77">
        <v>110</v>
      </c>
      <c r="M24" s="117">
        <v>0.18279569892473119</v>
      </c>
      <c r="N24" s="76">
        <v>14623.655913978495</v>
      </c>
      <c r="O24" s="78"/>
    </row>
    <row r="25" spans="2:15" x14ac:dyDescent="0.3">
      <c r="B25" s="71" t="s">
        <v>23</v>
      </c>
      <c r="C25" s="72">
        <v>43580</v>
      </c>
      <c r="D25" s="73" t="s">
        <v>222</v>
      </c>
      <c r="E25" s="74">
        <v>518</v>
      </c>
      <c r="F25" s="32">
        <v>0.08</v>
      </c>
      <c r="G25" s="75">
        <v>154.44015444015443</v>
      </c>
      <c r="H25" s="74">
        <v>480</v>
      </c>
      <c r="I25" s="74" t="s">
        <v>191</v>
      </c>
      <c r="J25" s="74"/>
      <c r="K25" s="76">
        <v>154.44015444015443</v>
      </c>
      <c r="L25" s="77">
        <v>516</v>
      </c>
      <c r="M25" s="117">
        <v>-3.8610038610038611E-3</v>
      </c>
      <c r="N25" s="76">
        <v>-308.88030888030886</v>
      </c>
      <c r="O25" s="78"/>
    </row>
    <row r="26" spans="2:15" x14ac:dyDescent="0.3">
      <c r="B26" s="71" t="s">
        <v>23</v>
      </c>
      <c r="C26" s="72">
        <v>43608</v>
      </c>
      <c r="D26" s="73" t="s">
        <v>223</v>
      </c>
      <c r="E26" s="74">
        <v>275</v>
      </c>
      <c r="F26" s="32">
        <v>0.08</v>
      </c>
      <c r="G26" s="75">
        <v>290.90909090909093</v>
      </c>
      <c r="H26" s="74">
        <v>255</v>
      </c>
      <c r="I26" s="74" t="s">
        <v>191</v>
      </c>
      <c r="J26" s="74"/>
      <c r="K26" s="76">
        <v>290.90909090909093</v>
      </c>
      <c r="L26" s="77">
        <v>277</v>
      </c>
      <c r="M26" s="117">
        <v>7.2727272727272727E-3</v>
      </c>
      <c r="N26" s="76">
        <v>581.81818181818187</v>
      </c>
      <c r="O26" s="78"/>
    </row>
    <row r="27" spans="2:15" x14ac:dyDescent="0.3">
      <c r="B27" s="71" t="s">
        <v>23</v>
      </c>
      <c r="C27" s="72">
        <v>43609</v>
      </c>
      <c r="D27" s="73" t="s">
        <v>224</v>
      </c>
      <c r="E27" s="74">
        <v>203</v>
      </c>
      <c r="F27" s="32">
        <v>0.08</v>
      </c>
      <c r="G27" s="75">
        <v>394.0886699507389</v>
      </c>
      <c r="H27" s="74">
        <v>170</v>
      </c>
      <c r="I27" s="74">
        <v>240</v>
      </c>
      <c r="J27" s="74"/>
      <c r="K27" s="76">
        <v>394.0886699507389</v>
      </c>
      <c r="L27" s="77">
        <v>217</v>
      </c>
      <c r="M27" s="117">
        <v>6.8965517241379309E-2</v>
      </c>
      <c r="N27" s="76">
        <v>5517.2413793103442</v>
      </c>
      <c r="O27" s="78"/>
    </row>
    <row r="28" spans="2:15" x14ac:dyDescent="0.3">
      <c r="B28" s="71" t="s">
        <v>23</v>
      </c>
      <c r="C28" s="72">
        <v>43609</v>
      </c>
      <c r="D28" s="73" t="s">
        <v>225</v>
      </c>
      <c r="E28" s="74">
        <v>540</v>
      </c>
      <c r="F28" s="32">
        <v>0.08</v>
      </c>
      <c r="G28" s="75">
        <v>148.14814814814815</v>
      </c>
      <c r="H28" s="74">
        <v>480</v>
      </c>
      <c r="I28" s="74">
        <v>418.5</v>
      </c>
      <c r="J28" s="74"/>
      <c r="K28" s="76">
        <v>148.14814814814815</v>
      </c>
      <c r="L28" s="77">
        <v>680</v>
      </c>
      <c r="M28" s="117">
        <v>0.25925925925925924</v>
      </c>
      <c r="N28" s="76">
        <v>20740.740740740741</v>
      </c>
      <c r="O28" s="78"/>
    </row>
    <row r="29" spans="2:15" x14ac:dyDescent="0.3">
      <c r="B29" s="71" t="s">
        <v>23</v>
      </c>
      <c r="C29" s="72">
        <v>43609</v>
      </c>
      <c r="D29" s="73" t="s">
        <v>226</v>
      </c>
      <c r="E29" s="74">
        <v>53.5</v>
      </c>
      <c r="F29" s="32">
        <v>0.08</v>
      </c>
      <c r="G29" s="75">
        <v>1495.3271028037384</v>
      </c>
      <c r="H29" s="74">
        <v>50</v>
      </c>
      <c r="I29" s="74">
        <v>110.7</v>
      </c>
      <c r="J29" s="74"/>
      <c r="K29" s="76">
        <v>1495.3271028037384</v>
      </c>
      <c r="L29" s="77">
        <v>52</v>
      </c>
      <c r="M29" s="117">
        <v>-2.8037383177570093E-2</v>
      </c>
      <c r="N29" s="76">
        <v>-2242.9906542056078</v>
      </c>
      <c r="O29" s="78"/>
    </row>
    <row r="30" spans="2:15" x14ac:dyDescent="0.3">
      <c r="B30" s="71" t="s">
        <v>23</v>
      </c>
      <c r="C30" s="72">
        <v>43609</v>
      </c>
      <c r="D30" s="73" t="s">
        <v>227</v>
      </c>
      <c r="E30" s="74">
        <v>830</v>
      </c>
      <c r="F30" s="32">
        <v>0.08</v>
      </c>
      <c r="G30" s="75">
        <v>96.385542168674704</v>
      </c>
      <c r="H30" s="74">
        <v>780</v>
      </c>
      <c r="I30" s="74">
        <v>1254</v>
      </c>
      <c r="J30" s="74"/>
      <c r="K30" s="76">
        <v>96.385542168674704</v>
      </c>
      <c r="L30" s="77">
        <v>462</v>
      </c>
      <c r="M30" s="117">
        <v>-0.44337349397590359</v>
      </c>
      <c r="N30" s="76">
        <v>-35469.879518072288</v>
      </c>
      <c r="O30" s="78">
        <v>44475</v>
      </c>
    </row>
    <row r="31" spans="2:15" x14ac:dyDescent="0.3">
      <c r="B31" s="71" t="s">
        <v>23</v>
      </c>
      <c r="C31" s="72">
        <v>43612</v>
      </c>
      <c r="D31" s="73" t="s">
        <v>228</v>
      </c>
      <c r="E31" s="74">
        <v>500</v>
      </c>
      <c r="F31" s="32">
        <v>0.08</v>
      </c>
      <c r="G31" s="75">
        <v>160</v>
      </c>
      <c r="H31" s="74">
        <v>470</v>
      </c>
      <c r="I31" s="74">
        <v>1621</v>
      </c>
      <c r="J31" s="74"/>
      <c r="K31" s="76">
        <v>160</v>
      </c>
      <c r="L31" s="77">
        <v>455</v>
      </c>
      <c r="M31" s="117">
        <v>-0.09</v>
      </c>
      <c r="N31" s="76">
        <v>-7200</v>
      </c>
      <c r="O31" s="78"/>
    </row>
    <row r="32" spans="2:15" x14ac:dyDescent="0.3">
      <c r="B32" s="71" t="s">
        <v>23</v>
      </c>
      <c r="C32" s="79">
        <v>43619</v>
      </c>
      <c r="D32" s="80" t="s">
        <v>229</v>
      </c>
      <c r="E32" s="81">
        <v>405</v>
      </c>
      <c r="F32" s="82">
        <v>0.04</v>
      </c>
      <c r="G32" s="76">
        <v>98.76543209876543</v>
      </c>
      <c r="H32" s="81">
        <v>370</v>
      </c>
      <c r="I32" s="74">
        <v>1343</v>
      </c>
      <c r="J32" s="83"/>
      <c r="K32" s="76">
        <v>98.76543209876543</v>
      </c>
      <c r="L32" s="77">
        <v>462</v>
      </c>
      <c r="M32" s="84">
        <v>0.14074074074074075</v>
      </c>
      <c r="N32" s="76">
        <v>5629.6296296296296</v>
      </c>
      <c r="O32" s="85"/>
    </row>
    <row r="33" spans="2:15" x14ac:dyDescent="0.3">
      <c r="B33" s="71" t="s">
        <v>23</v>
      </c>
      <c r="C33" s="79">
        <v>43619</v>
      </c>
      <c r="D33" s="80" t="s">
        <v>229</v>
      </c>
      <c r="E33" s="81">
        <v>405</v>
      </c>
      <c r="F33" s="82">
        <v>0.04</v>
      </c>
      <c r="G33" s="76">
        <v>98.76543209876543</v>
      </c>
      <c r="H33" s="81">
        <v>370</v>
      </c>
      <c r="I33" s="74">
        <v>1343</v>
      </c>
      <c r="J33" s="83"/>
      <c r="K33" s="76">
        <v>98.76543209876543</v>
      </c>
      <c r="L33" s="77">
        <v>425</v>
      </c>
      <c r="M33" s="84">
        <v>4.9382716049382713E-2</v>
      </c>
      <c r="N33" s="76">
        <v>1975.3086419753085</v>
      </c>
      <c r="O33" s="85"/>
    </row>
    <row r="34" spans="2:15" x14ac:dyDescent="0.3">
      <c r="B34" s="71" t="s">
        <v>23</v>
      </c>
      <c r="C34" s="79">
        <v>43641</v>
      </c>
      <c r="D34" s="80" t="s">
        <v>230</v>
      </c>
      <c r="E34" s="81">
        <v>138</v>
      </c>
      <c r="F34" s="82">
        <v>0.08</v>
      </c>
      <c r="G34" s="76">
        <v>579.71014492753625</v>
      </c>
      <c r="H34" s="81">
        <v>131</v>
      </c>
      <c r="I34" s="74">
        <v>175.85</v>
      </c>
      <c r="J34" s="83"/>
      <c r="K34" s="76">
        <v>579.71014492753625</v>
      </c>
      <c r="L34" s="77">
        <v>142</v>
      </c>
      <c r="M34" s="84">
        <v>2.8985507246376812E-2</v>
      </c>
      <c r="N34" s="76">
        <v>2318.840579710145</v>
      </c>
      <c r="O34" s="85"/>
    </row>
    <row r="35" spans="2:15" x14ac:dyDescent="0.3">
      <c r="B35" s="71" t="s">
        <v>23</v>
      </c>
      <c r="C35" s="79">
        <v>43647</v>
      </c>
      <c r="D35" s="80" t="s">
        <v>27</v>
      </c>
      <c r="E35" s="81">
        <v>145</v>
      </c>
      <c r="F35" s="82">
        <v>0.08</v>
      </c>
      <c r="G35" s="76">
        <v>551.72413793103453</v>
      </c>
      <c r="H35" s="81">
        <v>130</v>
      </c>
      <c r="I35" s="74">
        <v>195.5</v>
      </c>
      <c r="J35" s="83"/>
      <c r="K35" s="76">
        <v>551.72413793103453</v>
      </c>
      <c r="L35" s="77">
        <v>178</v>
      </c>
      <c r="M35" s="84">
        <v>0.22758620689655173</v>
      </c>
      <c r="N35" s="76">
        <v>18206.896551724141</v>
      </c>
      <c r="O35" s="85"/>
    </row>
    <row r="36" spans="2:15" x14ac:dyDescent="0.3">
      <c r="B36" s="71" t="s">
        <v>23</v>
      </c>
      <c r="C36" s="79">
        <v>43717</v>
      </c>
      <c r="D36" s="80" t="s">
        <v>28</v>
      </c>
      <c r="E36" s="81">
        <v>168</v>
      </c>
      <c r="F36" s="82">
        <v>0.08</v>
      </c>
      <c r="G36" s="76">
        <v>476.1904761904762</v>
      </c>
      <c r="H36" s="81">
        <v>150</v>
      </c>
      <c r="I36" s="74">
        <v>204</v>
      </c>
      <c r="J36" s="83"/>
      <c r="K36" s="76">
        <v>476.1904761904762</v>
      </c>
      <c r="L36" s="77">
        <v>170</v>
      </c>
      <c r="M36" s="84">
        <v>1.1904761904761904E-2</v>
      </c>
      <c r="N36" s="76">
        <v>952.38095238095241</v>
      </c>
      <c r="O36" s="85">
        <v>43739</v>
      </c>
    </row>
    <row r="37" spans="2:15" x14ac:dyDescent="0.3">
      <c r="B37" s="71" t="s">
        <v>23</v>
      </c>
      <c r="C37" s="79">
        <v>43719</v>
      </c>
      <c r="D37" s="80" t="s">
        <v>231</v>
      </c>
      <c r="E37" s="81">
        <v>16.25</v>
      </c>
      <c r="F37" s="82">
        <v>0.08</v>
      </c>
      <c r="G37" s="76">
        <v>4923.0769230769229</v>
      </c>
      <c r="H37" s="81">
        <v>15</v>
      </c>
      <c r="I37" s="74">
        <v>41.05</v>
      </c>
      <c r="J37" s="83"/>
      <c r="K37" s="76">
        <v>4923.0769230769229</v>
      </c>
      <c r="L37" s="77">
        <v>16.600000000000001</v>
      </c>
      <c r="M37" s="84">
        <v>2.1538461538461624E-2</v>
      </c>
      <c r="N37" s="76">
        <v>1723.0769230769299</v>
      </c>
      <c r="O37" s="85">
        <v>43739</v>
      </c>
    </row>
    <row r="38" spans="2:15" x14ac:dyDescent="0.3">
      <c r="B38" s="71" t="s">
        <v>23</v>
      </c>
      <c r="C38" s="79">
        <v>43720</v>
      </c>
      <c r="D38" s="80" t="s">
        <v>232</v>
      </c>
      <c r="E38" s="81">
        <v>162.5</v>
      </c>
      <c r="F38" s="82">
        <v>0.08</v>
      </c>
      <c r="G38" s="76">
        <v>492.30769230769232</v>
      </c>
      <c r="H38" s="81">
        <v>150</v>
      </c>
      <c r="I38" s="74">
        <v>164.5</v>
      </c>
      <c r="J38" s="83"/>
      <c r="K38" s="76">
        <v>492.30769230769232</v>
      </c>
      <c r="L38" s="77">
        <v>151</v>
      </c>
      <c r="M38" s="84">
        <v>-7.0769230769230765E-2</v>
      </c>
      <c r="N38" s="76">
        <v>-5661.5384615384619</v>
      </c>
      <c r="O38" s="85"/>
    </row>
    <row r="39" spans="2:15" x14ac:dyDescent="0.3">
      <c r="B39" s="71" t="s">
        <v>23</v>
      </c>
      <c r="C39" s="79">
        <v>43720</v>
      </c>
      <c r="D39" s="80" t="s">
        <v>233</v>
      </c>
      <c r="E39" s="81">
        <v>185</v>
      </c>
      <c r="F39" s="82">
        <v>0.08</v>
      </c>
      <c r="G39" s="76">
        <v>432.43243243243245</v>
      </c>
      <c r="H39" s="81">
        <v>160</v>
      </c>
      <c r="I39" s="74">
        <v>279.14999999999998</v>
      </c>
      <c r="J39" s="83"/>
      <c r="K39" s="76">
        <v>432.43243243243245</v>
      </c>
      <c r="L39" s="77">
        <v>158</v>
      </c>
      <c r="M39" s="84">
        <v>-0.14594594594594595</v>
      </c>
      <c r="N39" s="76">
        <v>-11675.675675675677</v>
      </c>
      <c r="O39" s="85"/>
    </row>
    <row r="40" spans="2:15" x14ac:dyDescent="0.3">
      <c r="B40" s="71" t="s">
        <v>23</v>
      </c>
      <c r="C40" s="79">
        <v>43725</v>
      </c>
      <c r="D40" s="80" t="s">
        <v>234</v>
      </c>
      <c r="E40" s="81">
        <v>530</v>
      </c>
      <c r="F40" s="82">
        <v>0.08</v>
      </c>
      <c r="G40" s="76">
        <v>150.9433962264151</v>
      </c>
      <c r="H40" s="81">
        <v>500</v>
      </c>
      <c r="I40" s="74">
        <v>160.1</v>
      </c>
      <c r="J40" s="83"/>
      <c r="K40" s="76">
        <v>150.9433962264151</v>
      </c>
      <c r="L40" s="77">
        <v>605</v>
      </c>
      <c r="M40" s="84">
        <v>0.14150943396226415</v>
      </c>
      <c r="N40" s="76">
        <v>11320.754716981133</v>
      </c>
      <c r="O40" s="85"/>
    </row>
    <row r="41" spans="2:15" x14ac:dyDescent="0.3">
      <c r="B41" s="71" t="s">
        <v>23</v>
      </c>
      <c r="C41" s="79">
        <v>43731</v>
      </c>
      <c r="D41" s="80" t="s">
        <v>235</v>
      </c>
      <c r="E41" s="81">
        <v>288</v>
      </c>
      <c r="F41" s="82">
        <v>0.08</v>
      </c>
      <c r="G41" s="76">
        <v>277.77777777777777</v>
      </c>
      <c r="H41" s="81">
        <v>270</v>
      </c>
      <c r="I41" s="74">
        <v>531.4</v>
      </c>
      <c r="J41" s="83"/>
      <c r="K41" s="76">
        <v>277.77777777777777</v>
      </c>
      <c r="L41" s="77">
        <v>288</v>
      </c>
      <c r="M41" s="84">
        <v>0</v>
      </c>
      <c r="N41" s="76">
        <v>0</v>
      </c>
      <c r="O41" s="85">
        <v>43739</v>
      </c>
    </row>
    <row r="42" spans="2:15" x14ac:dyDescent="0.3">
      <c r="B42" s="71" t="s">
        <v>23</v>
      </c>
      <c r="C42" s="79">
        <v>43734</v>
      </c>
      <c r="D42" s="80" t="s">
        <v>236</v>
      </c>
      <c r="E42" s="81">
        <v>525</v>
      </c>
      <c r="F42" s="82">
        <v>0.08</v>
      </c>
      <c r="G42" s="76">
        <v>152.38095238095238</v>
      </c>
      <c r="H42" s="81">
        <v>500</v>
      </c>
      <c r="I42" s="74">
        <v>3749</v>
      </c>
      <c r="J42" s="83"/>
      <c r="K42" s="76">
        <v>152.38095238095238</v>
      </c>
      <c r="L42" s="77">
        <v>580</v>
      </c>
      <c r="M42" s="84">
        <v>0.10476190476190476</v>
      </c>
      <c r="N42" s="76">
        <v>8380.9523809523816</v>
      </c>
      <c r="O42" s="85">
        <v>43782</v>
      </c>
    </row>
    <row r="43" spans="2:15" x14ac:dyDescent="0.3">
      <c r="B43" s="71" t="s">
        <v>23</v>
      </c>
      <c r="C43" s="79">
        <v>43760</v>
      </c>
      <c r="D43" s="80" t="s">
        <v>29</v>
      </c>
      <c r="E43" s="81">
        <v>170</v>
      </c>
      <c r="F43" s="82">
        <v>0.08</v>
      </c>
      <c r="G43" s="76">
        <v>470.58823529411762</v>
      </c>
      <c r="H43" s="81">
        <v>155</v>
      </c>
      <c r="I43" s="74">
        <v>477</v>
      </c>
      <c r="J43" s="83"/>
      <c r="K43" s="76">
        <v>470.58823529411762</v>
      </c>
      <c r="L43" s="77">
        <v>164</v>
      </c>
      <c r="M43" s="84">
        <v>-3.5294117647058823E-2</v>
      </c>
      <c r="N43" s="76">
        <v>-2823.5294117647059</v>
      </c>
      <c r="O43" s="85"/>
    </row>
    <row r="44" spans="2:15" x14ac:dyDescent="0.3">
      <c r="B44" s="71" t="s">
        <v>23</v>
      </c>
      <c r="C44" s="79">
        <v>43760</v>
      </c>
      <c r="D44" s="80" t="s">
        <v>237</v>
      </c>
      <c r="E44" s="81">
        <v>270</v>
      </c>
      <c r="F44" s="82">
        <v>0.08</v>
      </c>
      <c r="G44" s="76">
        <v>296.2962962962963</v>
      </c>
      <c r="H44" s="81">
        <v>255</v>
      </c>
      <c r="I44" s="74">
        <v>231</v>
      </c>
      <c r="J44" s="83"/>
      <c r="K44" s="76">
        <v>296.2962962962963</v>
      </c>
      <c r="L44" s="77">
        <v>286</v>
      </c>
      <c r="M44" s="84">
        <v>5.9259259259259262E-2</v>
      </c>
      <c r="N44" s="76">
        <v>4740.7407407407409</v>
      </c>
      <c r="O44" s="85" t="s">
        <v>238</v>
      </c>
    </row>
    <row r="45" spans="2:15" x14ac:dyDescent="0.3">
      <c r="B45" s="71" t="s">
        <v>23</v>
      </c>
      <c r="C45" s="79">
        <v>43763</v>
      </c>
      <c r="D45" s="80" t="s">
        <v>239</v>
      </c>
      <c r="E45" s="81">
        <v>390</v>
      </c>
      <c r="F45" s="82">
        <v>0.04</v>
      </c>
      <c r="G45" s="76">
        <v>102.56410256410257</v>
      </c>
      <c r="H45" s="81">
        <v>355</v>
      </c>
      <c r="I45" s="74">
        <v>391.65</v>
      </c>
      <c r="J45" s="83"/>
      <c r="K45" s="76">
        <v>102.56410256410257</v>
      </c>
      <c r="L45" s="77">
        <v>448</v>
      </c>
      <c r="M45" s="84">
        <v>0.14871794871794872</v>
      </c>
      <c r="N45" s="76">
        <v>5948.7179487179492</v>
      </c>
      <c r="O45" s="85"/>
    </row>
    <row r="46" spans="2:15" x14ac:dyDescent="0.3">
      <c r="B46" s="71" t="s">
        <v>23</v>
      </c>
      <c r="C46" s="79">
        <v>43763</v>
      </c>
      <c r="D46" s="80" t="s">
        <v>239</v>
      </c>
      <c r="E46" s="81">
        <v>390</v>
      </c>
      <c r="F46" s="82">
        <v>0.04</v>
      </c>
      <c r="G46" s="76">
        <v>102.56410256410257</v>
      </c>
      <c r="H46" s="81">
        <v>355</v>
      </c>
      <c r="I46" s="74">
        <v>391.65</v>
      </c>
      <c r="J46" s="83"/>
      <c r="K46" s="76">
        <v>102.56410256410257</v>
      </c>
      <c r="L46" s="77">
        <v>485</v>
      </c>
      <c r="M46" s="84">
        <v>0.24358974358974358</v>
      </c>
      <c r="N46" s="76">
        <v>9743.5897435897441</v>
      </c>
      <c r="O46" s="85" t="s">
        <v>240</v>
      </c>
    </row>
    <row r="47" spans="2:15" x14ac:dyDescent="0.3">
      <c r="B47" s="71" t="s">
        <v>23</v>
      </c>
      <c r="C47" s="79">
        <v>43763</v>
      </c>
      <c r="D47" s="80" t="s">
        <v>241</v>
      </c>
      <c r="E47" s="81">
        <v>65</v>
      </c>
      <c r="F47" s="82">
        <v>0.04</v>
      </c>
      <c r="G47" s="76">
        <v>615.38461538461536</v>
      </c>
      <c r="H47" s="81">
        <v>55</v>
      </c>
      <c r="I47" s="74">
        <v>134.69999999999999</v>
      </c>
      <c r="J47" s="83"/>
      <c r="K47" s="76">
        <v>615.38461538461536</v>
      </c>
      <c r="L47" s="77">
        <v>72.5</v>
      </c>
      <c r="M47" s="84">
        <v>0.11538461538461539</v>
      </c>
      <c r="N47" s="76">
        <v>4615.3846153846152</v>
      </c>
      <c r="O47" s="78"/>
    </row>
    <row r="48" spans="2:15" x14ac:dyDescent="0.3">
      <c r="B48" s="71" t="s">
        <v>23</v>
      </c>
      <c r="C48" s="79">
        <v>43763</v>
      </c>
      <c r="D48" s="80" t="s">
        <v>241</v>
      </c>
      <c r="E48" s="81">
        <v>65</v>
      </c>
      <c r="F48" s="82">
        <v>0.04</v>
      </c>
      <c r="G48" s="76">
        <v>615.38461538461536</v>
      </c>
      <c r="H48" s="81">
        <v>55</v>
      </c>
      <c r="I48" s="74">
        <v>134.69999999999999</v>
      </c>
      <c r="J48" s="83"/>
      <c r="K48" s="76">
        <v>615.38461538461536</v>
      </c>
      <c r="L48" s="77">
        <v>87.5</v>
      </c>
      <c r="M48" s="84">
        <v>0.34615384615384615</v>
      </c>
      <c r="N48" s="76">
        <v>13846.153846153846</v>
      </c>
      <c r="O48" s="85"/>
    </row>
    <row r="49" spans="2:15" x14ac:dyDescent="0.3">
      <c r="B49" s="71" t="s">
        <v>23</v>
      </c>
      <c r="C49" s="79">
        <v>43768</v>
      </c>
      <c r="D49" s="80" t="s">
        <v>242</v>
      </c>
      <c r="E49" s="81">
        <v>190</v>
      </c>
      <c r="F49" s="82">
        <v>0.08</v>
      </c>
      <c r="G49" s="76">
        <v>421.05263157894734</v>
      </c>
      <c r="H49" s="81">
        <v>175</v>
      </c>
      <c r="I49" s="74">
        <v>495</v>
      </c>
      <c r="J49" s="83"/>
      <c r="K49" s="76">
        <v>421.05263157894734</v>
      </c>
      <c r="L49" s="77">
        <v>213</v>
      </c>
      <c r="M49" s="84">
        <v>0.12105263157894737</v>
      </c>
      <c r="N49" s="76">
        <v>9684.2105263157882</v>
      </c>
      <c r="O49" s="85">
        <v>43775</v>
      </c>
    </row>
    <row r="50" spans="2:15" x14ac:dyDescent="0.3">
      <c r="B50" s="71" t="s">
        <v>23</v>
      </c>
      <c r="C50" s="79">
        <v>43768</v>
      </c>
      <c r="D50" s="80" t="s">
        <v>243</v>
      </c>
      <c r="E50" s="81">
        <v>65</v>
      </c>
      <c r="F50" s="82">
        <v>0.08</v>
      </c>
      <c r="G50" s="76">
        <v>1230.7692307692307</v>
      </c>
      <c r="H50" s="81">
        <v>61</v>
      </c>
      <c r="I50" s="74">
        <v>271.60000000000002</v>
      </c>
      <c r="J50" s="83"/>
      <c r="K50" s="76">
        <v>1230.7692307692307</v>
      </c>
      <c r="L50" s="77">
        <v>60</v>
      </c>
      <c r="M50" s="84">
        <v>-7.6923076923076927E-2</v>
      </c>
      <c r="N50" s="76">
        <v>-6153.8461538461534</v>
      </c>
      <c r="O50" s="85">
        <v>43802</v>
      </c>
    </row>
    <row r="51" spans="2:15" x14ac:dyDescent="0.3">
      <c r="B51" s="71" t="s">
        <v>23</v>
      </c>
      <c r="C51" s="79">
        <v>43770</v>
      </c>
      <c r="D51" s="80" t="s">
        <v>244</v>
      </c>
      <c r="E51" s="81">
        <v>568</v>
      </c>
      <c r="F51" s="82">
        <v>0.08</v>
      </c>
      <c r="G51" s="76">
        <v>140.8450704225352</v>
      </c>
      <c r="H51" s="81">
        <v>530</v>
      </c>
      <c r="I51" s="74">
        <v>480.95</v>
      </c>
      <c r="J51" s="83"/>
      <c r="K51" s="76">
        <v>140.8450704225352</v>
      </c>
      <c r="L51" s="77">
        <v>565</v>
      </c>
      <c r="M51" s="84">
        <v>-5.2816901408450703E-3</v>
      </c>
      <c r="N51" s="76">
        <v>-422.53521126760563</v>
      </c>
      <c r="O51" s="85">
        <v>43782</v>
      </c>
    </row>
    <row r="52" spans="2:15" x14ac:dyDescent="0.3">
      <c r="B52" s="71" t="s">
        <v>23</v>
      </c>
      <c r="C52" s="79">
        <v>43773</v>
      </c>
      <c r="D52" s="80" t="s">
        <v>27</v>
      </c>
      <c r="E52" s="81">
        <v>145</v>
      </c>
      <c r="F52" s="82">
        <v>0.08</v>
      </c>
      <c r="G52" s="76">
        <v>551.72413793103453</v>
      </c>
      <c r="H52" s="81">
        <v>130</v>
      </c>
      <c r="I52" s="74">
        <v>195.5</v>
      </c>
      <c r="J52" s="83"/>
      <c r="K52" s="76">
        <v>551.72413793103453</v>
      </c>
      <c r="L52" s="77">
        <v>145</v>
      </c>
      <c r="M52" s="84">
        <v>0</v>
      </c>
      <c r="N52" s="76">
        <v>0</v>
      </c>
      <c r="O52" s="85">
        <v>44475</v>
      </c>
    </row>
    <row r="53" spans="2:15" x14ac:dyDescent="0.3">
      <c r="B53" s="71" t="s">
        <v>23</v>
      </c>
      <c r="C53" s="79">
        <v>43776</v>
      </c>
      <c r="D53" s="80" t="s">
        <v>245</v>
      </c>
      <c r="E53" s="81">
        <v>147.5</v>
      </c>
      <c r="F53" s="82">
        <v>0.08</v>
      </c>
      <c r="G53" s="76">
        <v>542.37288135593224</v>
      </c>
      <c r="H53" s="81">
        <v>136</v>
      </c>
      <c r="I53" s="74">
        <v>148.44999999999999</v>
      </c>
      <c r="J53" s="83"/>
      <c r="K53" s="76">
        <v>542.37288135593224</v>
      </c>
      <c r="L53" s="77">
        <v>156</v>
      </c>
      <c r="M53" s="84">
        <v>5.7627118644067797E-2</v>
      </c>
      <c r="N53" s="76">
        <v>4610.1694915254238</v>
      </c>
      <c r="O53" s="85"/>
    </row>
    <row r="54" spans="2:15" x14ac:dyDescent="0.3">
      <c r="B54" s="71" t="s">
        <v>23</v>
      </c>
      <c r="C54" s="79">
        <v>43783</v>
      </c>
      <c r="D54" s="80" t="s">
        <v>246</v>
      </c>
      <c r="E54" s="81">
        <v>637</v>
      </c>
      <c r="F54" s="82">
        <v>0.04</v>
      </c>
      <c r="G54" s="76">
        <v>62.794348508634222</v>
      </c>
      <c r="H54" s="81">
        <v>610</v>
      </c>
      <c r="I54" s="74">
        <v>4570</v>
      </c>
      <c r="J54" s="83"/>
      <c r="K54" s="76">
        <v>62.794348508634222</v>
      </c>
      <c r="L54" s="77">
        <v>690</v>
      </c>
      <c r="M54" s="84">
        <v>8.3202511773940349E-2</v>
      </c>
      <c r="N54" s="76">
        <v>3328.1004709576137</v>
      </c>
      <c r="O54" s="85"/>
    </row>
    <row r="55" spans="2:15" x14ac:dyDescent="0.3">
      <c r="B55" s="71" t="s">
        <v>23</v>
      </c>
      <c r="C55" s="79">
        <v>43783</v>
      </c>
      <c r="D55" s="80" t="s">
        <v>246</v>
      </c>
      <c r="E55" s="81">
        <v>637</v>
      </c>
      <c r="F55" s="82">
        <v>0.04</v>
      </c>
      <c r="G55" s="76">
        <v>62.794348508634222</v>
      </c>
      <c r="H55" s="81">
        <v>610</v>
      </c>
      <c r="I55" s="74">
        <v>4570</v>
      </c>
      <c r="J55" s="83"/>
      <c r="K55" s="76">
        <v>62.794348508634222</v>
      </c>
      <c r="L55" s="77">
        <v>1100</v>
      </c>
      <c r="M55" s="84">
        <v>0.72684458398744112</v>
      </c>
      <c r="N55" s="76">
        <v>29073.783359497644</v>
      </c>
      <c r="O55" s="85">
        <v>44067</v>
      </c>
    </row>
    <row r="56" spans="2:15" x14ac:dyDescent="0.3">
      <c r="B56" s="71" t="s">
        <v>23</v>
      </c>
      <c r="C56" s="79">
        <v>43784</v>
      </c>
      <c r="D56" s="80" t="s">
        <v>247</v>
      </c>
      <c r="E56" s="81">
        <v>180</v>
      </c>
      <c r="F56" s="82">
        <v>0.08</v>
      </c>
      <c r="G56" s="76">
        <v>444.44444444444446</v>
      </c>
      <c r="H56" s="81">
        <v>170</v>
      </c>
      <c r="I56" s="74">
        <v>183.8</v>
      </c>
      <c r="J56" s="83"/>
      <c r="K56" s="76">
        <v>444.44444444444446</v>
      </c>
      <c r="L56" s="77">
        <v>160</v>
      </c>
      <c r="M56" s="84">
        <v>-0.1111111111111111</v>
      </c>
      <c r="N56" s="76">
        <v>-8888.8888888888887</v>
      </c>
      <c r="O56" s="85">
        <v>43808</v>
      </c>
    </row>
    <row r="57" spans="2:15" x14ac:dyDescent="0.3">
      <c r="B57" s="71" t="s">
        <v>23</v>
      </c>
      <c r="C57" s="79">
        <v>43788</v>
      </c>
      <c r="D57" s="80" t="s">
        <v>248</v>
      </c>
      <c r="E57" s="81">
        <v>263</v>
      </c>
      <c r="F57" s="82">
        <v>0.08</v>
      </c>
      <c r="G57" s="76">
        <v>304.18250950570342</v>
      </c>
      <c r="H57" s="81">
        <v>250</v>
      </c>
      <c r="I57" s="74">
        <v>282.5</v>
      </c>
      <c r="J57" s="83"/>
      <c r="K57" s="76">
        <v>304.18250950570342</v>
      </c>
      <c r="L57" s="77">
        <v>256</v>
      </c>
      <c r="M57" s="84">
        <v>-2.6615969581749048E-2</v>
      </c>
      <c r="N57" s="76">
        <v>-2129.277566539924</v>
      </c>
      <c r="O57" s="85"/>
    </row>
    <row r="58" spans="2:15" x14ac:dyDescent="0.3">
      <c r="B58" s="71" t="s">
        <v>23</v>
      </c>
      <c r="C58" s="79">
        <v>43788</v>
      </c>
      <c r="D58" s="80" t="s">
        <v>248</v>
      </c>
      <c r="E58" s="81">
        <v>242</v>
      </c>
      <c r="F58" s="82">
        <v>0.08</v>
      </c>
      <c r="G58" s="76">
        <v>330.57851239669424</v>
      </c>
      <c r="H58" s="81">
        <v>230</v>
      </c>
      <c r="I58" s="74">
        <v>282.5</v>
      </c>
      <c r="J58" s="83"/>
      <c r="K58" s="76">
        <v>330.57851239669424</v>
      </c>
      <c r="L58" s="77">
        <v>272</v>
      </c>
      <c r="M58" s="84">
        <v>0.12396694214876033</v>
      </c>
      <c r="N58" s="76">
        <v>9917.3553719008269</v>
      </c>
      <c r="O58" s="85"/>
    </row>
    <row r="59" spans="2:15" x14ac:dyDescent="0.3">
      <c r="B59" s="71" t="s">
        <v>23</v>
      </c>
      <c r="C59" s="79">
        <v>43810</v>
      </c>
      <c r="D59" s="80" t="s">
        <v>249</v>
      </c>
      <c r="E59" s="81">
        <v>755</v>
      </c>
      <c r="F59" s="82">
        <v>0.08</v>
      </c>
      <c r="G59" s="76">
        <v>105.96026490066225</v>
      </c>
      <c r="H59" s="81">
        <v>700</v>
      </c>
      <c r="I59" s="74" t="s">
        <v>191</v>
      </c>
      <c r="J59" s="83"/>
      <c r="K59" s="76">
        <v>105.96026490066225</v>
      </c>
      <c r="L59" s="77">
        <v>828</v>
      </c>
      <c r="M59" s="84">
        <v>9.6688741721854307E-2</v>
      </c>
      <c r="N59" s="76">
        <v>7735.0993377483446</v>
      </c>
      <c r="O59" s="85"/>
    </row>
    <row r="60" spans="2:15" x14ac:dyDescent="0.3">
      <c r="B60" s="71" t="s">
        <v>23</v>
      </c>
      <c r="C60" s="79">
        <v>43810</v>
      </c>
      <c r="D60" s="80" t="s">
        <v>250</v>
      </c>
      <c r="E60" s="81">
        <v>69.5</v>
      </c>
      <c r="F60" s="82">
        <v>0.08</v>
      </c>
      <c r="G60" s="76">
        <v>1151.0791366906474</v>
      </c>
      <c r="H60" s="81">
        <v>66</v>
      </c>
      <c r="I60" s="74">
        <v>210.5</v>
      </c>
      <c r="J60" s="83"/>
      <c r="K60" s="76">
        <v>1151.0791366906474</v>
      </c>
      <c r="L60" s="77">
        <v>72.150000000000006</v>
      </c>
      <c r="M60" s="84">
        <v>3.8129496402877779E-2</v>
      </c>
      <c r="N60" s="76">
        <v>3050.3597122302222</v>
      </c>
      <c r="O60" s="85"/>
    </row>
    <row r="61" spans="2:15" x14ac:dyDescent="0.3">
      <c r="B61" s="71" t="s">
        <v>23</v>
      </c>
      <c r="C61" s="79">
        <v>43815</v>
      </c>
      <c r="D61" s="80" t="s">
        <v>251</v>
      </c>
      <c r="E61" s="81">
        <v>15.5</v>
      </c>
      <c r="F61" s="82">
        <v>0.04</v>
      </c>
      <c r="G61" s="76">
        <v>2580.6451612903224</v>
      </c>
      <c r="H61" s="81">
        <v>14</v>
      </c>
      <c r="I61" s="74">
        <v>70.95</v>
      </c>
      <c r="J61" s="83"/>
      <c r="K61" s="76">
        <v>2580.6451612903224</v>
      </c>
      <c r="L61" s="77">
        <v>17.5</v>
      </c>
      <c r="M61" s="84">
        <v>0.12903225806451613</v>
      </c>
      <c r="N61" s="76">
        <v>5161.2903225806449</v>
      </c>
      <c r="O61" s="78"/>
    </row>
    <row r="62" spans="2:15" x14ac:dyDescent="0.3">
      <c r="B62" s="71" t="s">
        <v>23</v>
      </c>
      <c r="C62" s="79">
        <v>43815</v>
      </c>
      <c r="D62" s="80" t="s">
        <v>251</v>
      </c>
      <c r="E62" s="81">
        <v>15.5</v>
      </c>
      <c r="F62" s="82">
        <v>0.04</v>
      </c>
      <c r="G62" s="76">
        <v>2580.6451612903224</v>
      </c>
      <c r="H62" s="81">
        <v>14</v>
      </c>
      <c r="I62" s="74">
        <v>70.95</v>
      </c>
      <c r="J62" s="83"/>
      <c r="K62" s="76">
        <v>2580.6451612903224</v>
      </c>
      <c r="L62" s="77">
        <v>53</v>
      </c>
      <c r="M62" s="84">
        <v>2.4193548387096775</v>
      </c>
      <c r="N62" s="76">
        <v>96774.193548387091</v>
      </c>
      <c r="O62" s="78">
        <v>44067</v>
      </c>
    </row>
    <row r="63" spans="2:15" x14ac:dyDescent="0.3">
      <c r="B63" s="71" t="s">
        <v>23</v>
      </c>
      <c r="C63" s="79">
        <v>43816</v>
      </c>
      <c r="D63" s="80" t="s">
        <v>252</v>
      </c>
      <c r="E63" s="81">
        <v>365</v>
      </c>
      <c r="F63" s="82">
        <v>0.04</v>
      </c>
      <c r="G63" s="76">
        <v>109.58904109589041</v>
      </c>
      <c r="H63" s="81">
        <v>340</v>
      </c>
      <c r="I63" s="74">
        <v>794.5</v>
      </c>
      <c r="J63" s="83"/>
      <c r="K63" s="76">
        <v>109.58904109589041</v>
      </c>
      <c r="L63" s="77">
        <v>410</v>
      </c>
      <c r="M63" s="84">
        <v>0.12328767123287671</v>
      </c>
      <c r="N63" s="76">
        <v>4931.5068493150684</v>
      </c>
      <c r="O63" s="85"/>
    </row>
    <row r="64" spans="2:15" x14ac:dyDescent="0.3">
      <c r="B64" s="71" t="s">
        <v>23</v>
      </c>
      <c r="C64" s="79">
        <v>43816</v>
      </c>
      <c r="D64" s="80" t="s">
        <v>252</v>
      </c>
      <c r="E64" s="81">
        <v>365</v>
      </c>
      <c r="F64" s="82">
        <v>0.04</v>
      </c>
      <c r="G64" s="76">
        <v>109.58904109589041</v>
      </c>
      <c r="H64" s="81">
        <v>340</v>
      </c>
      <c r="I64" s="74">
        <v>794.5</v>
      </c>
      <c r="J64" s="83"/>
      <c r="K64" s="76">
        <v>109.58904109589041</v>
      </c>
      <c r="L64" s="77">
        <v>415</v>
      </c>
      <c r="M64" s="84">
        <v>0.13698630136986301</v>
      </c>
      <c r="N64" s="76">
        <v>5479.4520547945203</v>
      </c>
      <c r="O64" s="85"/>
    </row>
    <row r="65" spans="2:15" x14ac:dyDescent="0.3">
      <c r="B65" s="71" t="s">
        <v>23</v>
      </c>
      <c r="C65" s="79">
        <v>43817</v>
      </c>
      <c r="D65" s="80" t="s">
        <v>253</v>
      </c>
      <c r="E65" s="81">
        <v>415</v>
      </c>
      <c r="F65" s="82">
        <v>0.04</v>
      </c>
      <c r="G65" s="76">
        <v>96.385542168674704</v>
      </c>
      <c r="H65" s="81">
        <v>380</v>
      </c>
      <c r="I65" s="74">
        <v>947.55</v>
      </c>
      <c r="J65" s="83"/>
      <c r="K65" s="76">
        <v>96.385542168674704</v>
      </c>
      <c r="L65" s="77">
        <v>457</v>
      </c>
      <c r="M65" s="84">
        <v>0.10120481927710843</v>
      </c>
      <c r="N65" s="76">
        <v>4048.1927710843374</v>
      </c>
      <c r="O65" s="85"/>
    </row>
    <row r="66" spans="2:15" x14ac:dyDescent="0.3">
      <c r="B66" s="71" t="s">
        <v>23</v>
      </c>
      <c r="C66" s="79">
        <v>43817</v>
      </c>
      <c r="D66" s="80" t="s">
        <v>253</v>
      </c>
      <c r="E66" s="81">
        <v>415</v>
      </c>
      <c r="F66" s="82">
        <v>0.04</v>
      </c>
      <c r="G66" s="76">
        <v>96.385542168674704</v>
      </c>
      <c r="H66" s="81">
        <v>380</v>
      </c>
      <c r="I66" s="74">
        <v>947.55</v>
      </c>
      <c r="J66" s="83"/>
      <c r="K66" s="76">
        <v>96.385542168674704</v>
      </c>
      <c r="L66" s="77">
        <v>458</v>
      </c>
      <c r="M66" s="84">
        <v>0.10361445783132531</v>
      </c>
      <c r="N66" s="76">
        <v>4144.5783132530123</v>
      </c>
      <c r="O66" s="78"/>
    </row>
    <row r="67" spans="2:15" x14ac:dyDescent="0.3">
      <c r="B67" s="71" t="s">
        <v>23</v>
      </c>
      <c r="C67" s="79">
        <v>43819</v>
      </c>
      <c r="D67" s="80" t="s">
        <v>254</v>
      </c>
      <c r="E67" s="81">
        <v>320</v>
      </c>
      <c r="F67" s="82">
        <v>0.08</v>
      </c>
      <c r="G67" s="76">
        <v>250</v>
      </c>
      <c r="H67" s="81">
        <v>300</v>
      </c>
      <c r="I67" s="74">
        <v>690</v>
      </c>
      <c r="J67" s="83"/>
      <c r="K67" s="76">
        <v>250</v>
      </c>
      <c r="L67" s="77">
        <v>302</v>
      </c>
      <c r="M67" s="84">
        <v>-5.6250000000000001E-2</v>
      </c>
      <c r="N67" s="76">
        <v>-4500</v>
      </c>
      <c r="O67" s="78"/>
    </row>
    <row r="68" spans="2:15" x14ac:dyDescent="0.3">
      <c r="B68" s="71" t="s">
        <v>23</v>
      </c>
      <c r="C68" s="79">
        <v>43826</v>
      </c>
      <c r="D68" s="80" t="s">
        <v>30</v>
      </c>
      <c r="E68" s="81">
        <v>740</v>
      </c>
      <c r="F68" s="82">
        <v>0.08</v>
      </c>
      <c r="G68" s="76">
        <v>108.10810810810811</v>
      </c>
      <c r="H68" s="81">
        <v>630</v>
      </c>
      <c r="I68" s="74">
        <v>572.95000000000005</v>
      </c>
      <c r="J68" s="83"/>
      <c r="K68" s="76">
        <v>108.10810810810811</v>
      </c>
      <c r="L68" s="77">
        <v>605</v>
      </c>
      <c r="M68" s="84">
        <v>-0.18243243243243243</v>
      </c>
      <c r="N68" s="76">
        <v>-14594.594594594595</v>
      </c>
      <c r="O68" s="85">
        <v>44195</v>
      </c>
    </row>
    <row r="69" spans="2:15" x14ac:dyDescent="0.3">
      <c r="B69" s="71" t="s">
        <v>23</v>
      </c>
      <c r="C69" s="79">
        <v>43830</v>
      </c>
      <c r="D69" s="80" t="s">
        <v>255</v>
      </c>
      <c r="E69" s="81">
        <v>1220</v>
      </c>
      <c r="F69" s="82">
        <v>0.04</v>
      </c>
      <c r="G69" s="76">
        <v>32.786885245901637</v>
      </c>
      <c r="H69" s="81">
        <v>1120</v>
      </c>
      <c r="I69" s="74">
        <v>2325</v>
      </c>
      <c r="J69" s="83"/>
      <c r="K69" s="76">
        <v>32.786885245901637</v>
      </c>
      <c r="L69" s="77">
        <v>1395</v>
      </c>
      <c r="M69" s="84">
        <v>0.14344262295081966</v>
      </c>
      <c r="N69" s="76">
        <v>5737.7049180327867</v>
      </c>
      <c r="O69" s="78"/>
    </row>
    <row r="70" spans="2:15" x14ac:dyDescent="0.3">
      <c r="B70" s="71" t="s">
        <v>23</v>
      </c>
      <c r="C70" s="79">
        <v>43830</v>
      </c>
      <c r="D70" s="80" t="s">
        <v>255</v>
      </c>
      <c r="E70" s="81">
        <v>1220</v>
      </c>
      <c r="F70" s="82">
        <v>0.04</v>
      </c>
      <c r="G70" s="76">
        <v>32.786885245901637</v>
      </c>
      <c r="H70" s="81">
        <v>1120</v>
      </c>
      <c r="I70" s="74">
        <v>2325</v>
      </c>
      <c r="J70" s="83"/>
      <c r="K70" s="76">
        <v>32.786885245901637</v>
      </c>
      <c r="L70" s="77">
        <v>1135</v>
      </c>
      <c r="M70" s="84">
        <v>-6.9672131147540978E-2</v>
      </c>
      <c r="N70" s="76">
        <v>-2786.8852459016393</v>
      </c>
      <c r="O70" s="85"/>
    </row>
    <row r="71" spans="2:15" x14ac:dyDescent="0.3">
      <c r="B71" s="71" t="s">
        <v>23</v>
      </c>
      <c r="C71" s="79">
        <v>43830</v>
      </c>
      <c r="D71" s="80" t="s">
        <v>256</v>
      </c>
      <c r="E71" s="81">
        <v>200</v>
      </c>
      <c r="F71" s="82">
        <v>0.04</v>
      </c>
      <c r="G71" s="76">
        <v>200</v>
      </c>
      <c r="H71" s="81">
        <v>232</v>
      </c>
      <c r="I71" s="74">
        <v>213.5</v>
      </c>
      <c r="J71" s="83"/>
      <c r="K71" s="76">
        <v>200</v>
      </c>
      <c r="L71" s="77">
        <v>227</v>
      </c>
      <c r="M71" s="84">
        <v>0.13500000000000001</v>
      </c>
      <c r="N71" s="76">
        <v>5400</v>
      </c>
      <c r="O71" s="78"/>
    </row>
    <row r="72" spans="2:15" x14ac:dyDescent="0.3">
      <c r="B72" s="71" t="s">
        <v>23</v>
      </c>
      <c r="C72" s="79">
        <v>43830</v>
      </c>
      <c r="D72" s="80" t="s">
        <v>256</v>
      </c>
      <c r="E72" s="81">
        <v>200</v>
      </c>
      <c r="F72" s="82">
        <v>0.04</v>
      </c>
      <c r="G72" s="76">
        <v>200</v>
      </c>
      <c r="H72" s="81">
        <v>190</v>
      </c>
      <c r="I72" s="74">
        <v>213.5</v>
      </c>
      <c r="J72" s="83"/>
      <c r="K72" s="76">
        <v>200</v>
      </c>
      <c r="L72" s="77">
        <v>242</v>
      </c>
      <c r="M72" s="84">
        <v>0.21</v>
      </c>
      <c r="N72" s="76">
        <v>8400</v>
      </c>
      <c r="O72" s="85"/>
    </row>
    <row r="73" spans="2:15" x14ac:dyDescent="0.3">
      <c r="B73" s="71" t="s">
        <v>23</v>
      </c>
      <c r="C73" s="79">
        <v>43838</v>
      </c>
      <c r="D73" s="80" t="s">
        <v>232</v>
      </c>
      <c r="E73" s="81">
        <v>170</v>
      </c>
      <c r="F73" s="82">
        <v>0.04</v>
      </c>
      <c r="G73" s="76">
        <v>235.29411764705881</v>
      </c>
      <c r="H73" s="81">
        <v>155</v>
      </c>
      <c r="I73" s="74">
        <v>164.5</v>
      </c>
      <c r="J73" s="83"/>
      <c r="K73" s="76">
        <v>235.29411764705881</v>
      </c>
      <c r="L73" s="77">
        <v>194</v>
      </c>
      <c r="M73" s="84">
        <v>0.14117647058823529</v>
      </c>
      <c r="N73" s="76">
        <v>5647.0588235294117</v>
      </c>
      <c r="O73" s="85"/>
    </row>
    <row r="74" spans="2:15" x14ac:dyDescent="0.3">
      <c r="B74" s="71" t="s">
        <v>23</v>
      </c>
      <c r="C74" s="79">
        <v>43838</v>
      </c>
      <c r="D74" s="80" t="s">
        <v>232</v>
      </c>
      <c r="E74" s="81">
        <v>170</v>
      </c>
      <c r="F74" s="82">
        <v>0.04</v>
      </c>
      <c r="G74" s="76">
        <v>235.29411764705881</v>
      </c>
      <c r="H74" s="81">
        <v>155</v>
      </c>
      <c r="I74" s="74">
        <v>164.5</v>
      </c>
      <c r="J74" s="83"/>
      <c r="K74" s="76">
        <v>235.29411764705881</v>
      </c>
      <c r="L74" s="77">
        <v>185</v>
      </c>
      <c r="M74" s="84">
        <v>8.8235294117647065E-2</v>
      </c>
      <c r="N74" s="76">
        <v>3529.411764705882</v>
      </c>
      <c r="O74" s="78">
        <v>44067</v>
      </c>
    </row>
    <row r="75" spans="2:15" x14ac:dyDescent="0.3">
      <c r="B75" s="71" t="s">
        <v>23</v>
      </c>
      <c r="C75" s="79">
        <v>43844</v>
      </c>
      <c r="D75" s="80" t="s">
        <v>257</v>
      </c>
      <c r="E75" s="81">
        <v>100</v>
      </c>
      <c r="F75" s="82">
        <v>0.04</v>
      </c>
      <c r="G75" s="76">
        <v>400</v>
      </c>
      <c r="H75" s="81">
        <v>80</v>
      </c>
      <c r="I75" s="74">
        <v>59.1</v>
      </c>
      <c r="J75" s="83"/>
      <c r="K75" s="76">
        <v>400</v>
      </c>
      <c r="L75" s="77">
        <v>119</v>
      </c>
      <c r="M75" s="84">
        <v>0.19</v>
      </c>
      <c r="N75" s="76">
        <v>7600</v>
      </c>
      <c r="O75" s="78"/>
    </row>
    <row r="76" spans="2:15" x14ac:dyDescent="0.3">
      <c r="B76" s="71" t="s">
        <v>23</v>
      </c>
      <c r="C76" s="79">
        <v>43844</v>
      </c>
      <c r="D76" s="80" t="s">
        <v>257</v>
      </c>
      <c r="E76" s="81">
        <v>100</v>
      </c>
      <c r="F76" s="82">
        <v>0.04</v>
      </c>
      <c r="G76" s="76">
        <v>400</v>
      </c>
      <c r="H76" s="81">
        <v>80</v>
      </c>
      <c r="I76" s="74">
        <v>59.1</v>
      </c>
      <c r="J76" s="83"/>
      <c r="K76" s="76">
        <v>400</v>
      </c>
      <c r="L76" s="77">
        <v>116</v>
      </c>
      <c r="M76" s="84">
        <v>0.16</v>
      </c>
      <c r="N76" s="76">
        <v>6400</v>
      </c>
      <c r="O76" s="78"/>
    </row>
    <row r="77" spans="2:15" x14ac:dyDescent="0.3">
      <c r="B77" s="71" t="s">
        <v>23</v>
      </c>
      <c r="C77" s="79">
        <v>43844</v>
      </c>
      <c r="D77" s="80" t="s">
        <v>31</v>
      </c>
      <c r="E77" s="81">
        <v>47.5</v>
      </c>
      <c r="F77" s="82">
        <v>0.08</v>
      </c>
      <c r="G77" s="76">
        <v>1684.2105263157894</v>
      </c>
      <c r="H77" s="81">
        <v>44</v>
      </c>
      <c r="I77" s="74">
        <v>79.8</v>
      </c>
      <c r="J77" s="83"/>
      <c r="K77" s="76">
        <v>1684.2105263157894</v>
      </c>
      <c r="L77" s="77">
        <v>43.5</v>
      </c>
      <c r="M77" s="84">
        <v>-8.4210526315789472E-2</v>
      </c>
      <c r="N77" s="76">
        <v>-6736.8421052631575</v>
      </c>
      <c r="O77" s="85"/>
    </row>
    <row r="78" spans="2:15" x14ac:dyDescent="0.3">
      <c r="B78" s="71" t="s">
        <v>23</v>
      </c>
      <c r="C78" s="79">
        <v>43845</v>
      </c>
      <c r="D78" s="80" t="s">
        <v>258</v>
      </c>
      <c r="E78" s="81">
        <v>96</v>
      </c>
      <c r="F78" s="82">
        <v>0.08</v>
      </c>
      <c r="G78" s="76">
        <v>833.33333333333337</v>
      </c>
      <c r="H78" s="81">
        <v>86</v>
      </c>
      <c r="I78" s="74">
        <v>111</v>
      </c>
      <c r="J78" s="83"/>
      <c r="K78" s="76">
        <v>833.33333333333337</v>
      </c>
      <c r="L78" s="77">
        <v>84.5</v>
      </c>
      <c r="M78" s="84">
        <v>-0.11979166666666667</v>
      </c>
      <c r="N78" s="76">
        <v>-9583.3333333333339</v>
      </c>
      <c r="O78" s="85"/>
    </row>
    <row r="79" spans="2:15" x14ac:dyDescent="0.3">
      <c r="B79" s="71" t="s">
        <v>23</v>
      </c>
      <c r="C79" s="79">
        <v>43847</v>
      </c>
      <c r="D79" s="80" t="s">
        <v>32</v>
      </c>
      <c r="E79" s="81">
        <v>280</v>
      </c>
      <c r="F79" s="82">
        <v>0.08</v>
      </c>
      <c r="G79" s="76">
        <v>285.71428571428572</v>
      </c>
      <c r="H79" s="81">
        <v>265</v>
      </c>
      <c r="I79" s="74">
        <v>207.15</v>
      </c>
      <c r="J79" s="83"/>
      <c r="K79" s="76">
        <v>285.71428571428572</v>
      </c>
      <c r="L79" s="77">
        <v>253</v>
      </c>
      <c r="M79" s="84">
        <v>-9.6428571428571433E-2</v>
      </c>
      <c r="N79" s="76">
        <v>-7714.2857142857147</v>
      </c>
      <c r="O79" s="78"/>
    </row>
    <row r="80" spans="2:15" x14ac:dyDescent="0.3">
      <c r="B80" s="71" t="s">
        <v>23</v>
      </c>
      <c r="C80" s="79">
        <v>43847</v>
      </c>
      <c r="D80" s="80" t="s">
        <v>259</v>
      </c>
      <c r="E80" s="81">
        <v>200</v>
      </c>
      <c r="F80" s="82">
        <v>0.08</v>
      </c>
      <c r="G80" s="76">
        <v>400</v>
      </c>
      <c r="H80" s="81">
        <v>180</v>
      </c>
      <c r="I80" s="74">
        <v>352</v>
      </c>
      <c r="J80" s="83"/>
      <c r="K80" s="76">
        <v>400</v>
      </c>
      <c r="L80" s="77">
        <v>178</v>
      </c>
      <c r="M80" s="84">
        <v>-0.11</v>
      </c>
      <c r="N80" s="76">
        <v>-8800</v>
      </c>
      <c r="O80" s="78"/>
    </row>
    <row r="81" spans="2:15" x14ac:dyDescent="0.3">
      <c r="B81" s="71" t="s">
        <v>23</v>
      </c>
      <c r="C81" s="79">
        <v>43847</v>
      </c>
      <c r="D81" s="80" t="s">
        <v>235</v>
      </c>
      <c r="E81" s="81">
        <v>315</v>
      </c>
      <c r="F81" s="82">
        <v>0.08</v>
      </c>
      <c r="G81" s="76">
        <v>253.96825396825398</v>
      </c>
      <c r="H81" s="81">
        <v>180</v>
      </c>
      <c r="I81" s="74">
        <v>531.4</v>
      </c>
      <c r="J81" s="83"/>
      <c r="K81" s="76">
        <v>253.96825396825398</v>
      </c>
      <c r="L81" s="77">
        <v>360</v>
      </c>
      <c r="M81" s="84">
        <v>0.14285714285714285</v>
      </c>
      <c r="N81" s="76">
        <v>11428.571428571429</v>
      </c>
      <c r="O81" s="85">
        <v>44067</v>
      </c>
    </row>
    <row r="82" spans="2:15" x14ac:dyDescent="0.3">
      <c r="B82" s="71" t="s">
        <v>23</v>
      </c>
      <c r="C82" s="79">
        <v>43867</v>
      </c>
      <c r="D82" s="80" t="s">
        <v>260</v>
      </c>
      <c r="E82" s="81">
        <v>1350</v>
      </c>
      <c r="F82" s="82">
        <v>0.08</v>
      </c>
      <c r="G82" s="76">
        <v>59.25925925925926</v>
      </c>
      <c r="H82" s="81">
        <v>1250</v>
      </c>
      <c r="I82" s="74">
        <v>1445</v>
      </c>
      <c r="J82" s="83"/>
      <c r="K82" s="76">
        <v>59.25925925925926</v>
      </c>
      <c r="L82" s="77">
        <v>1045</v>
      </c>
      <c r="M82" s="84">
        <v>-0.22592592592592592</v>
      </c>
      <c r="N82" s="76">
        <v>-18074.074074074073</v>
      </c>
      <c r="O82" s="85">
        <v>44067</v>
      </c>
    </row>
    <row r="83" spans="2:15" x14ac:dyDescent="0.3">
      <c r="B83" s="71" t="s">
        <v>23</v>
      </c>
      <c r="C83" s="79">
        <v>43868</v>
      </c>
      <c r="D83" s="80" t="s">
        <v>261</v>
      </c>
      <c r="E83" s="81">
        <v>322</v>
      </c>
      <c r="F83" s="82">
        <v>0.08</v>
      </c>
      <c r="G83" s="76">
        <v>248.44720496894411</v>
      </c>
      <c r="H83" s="81">
        <v>310</v>
      </c>
      <c r="I83" s="74">
        <v>520</v>
      </c>
      <c r="J83" s="83"/>
      <c r="K83" s="76">
        <v>248.44720496894411</v>
      </c>
      <c r="L83" s="77">
        <v>200</v>
      </c>
      <c r="M83" s="84">
        <v>-0.37888198757763975</v>
      </c>
      <c r="N83" s="76">
        <v>-30310.559006211181</v>
      </c>
      <c r="O83" s="85">
        <v>44067</v>
      </c>
    </row>
    <row r="84" spans="2:15" x14ac:dyDescent="0.3">
      <c r="B84" s="71" t="s">
        <v>23</v>
      </c>
      <c r="C84" s="79">
        <v>43868</v>
      </c>
      <c r="D84" s="80" t="s">
        <v>262</v>
      </c>
      <c r="E84" s="81">
        <v>194</v>
      </c>
      <c r="F84" s="82">
        <v>0.08</v>
      </c>
      <c r="G84" s="76">
        <v>412.37113402061857</v>
      </c>
      <c r="H84" s="81">
        <v>179</v>
      </c>
      <c r="I84" s="74">
        <v>278.5</v>
      </c>
      <c r="J84" s="83"/>
      <c r="K84" s="76">
        <v>412.37113402061857</v>
      </c>
      <c r="L84" s="77">
        <v>176</v>
      </c>
      <c r="M84" s="84">
        <v>-9.2783505154639179E-2</v>
      </c>
      <c r="N84" s="76">
        <v>-7422.6804123711345</v>
      </c>
      <c r="O84" s="85"/>
    </row>
    <row r="85" spans="2:15" x14ac:dyDescent="0.3">
      <c r="B85" s="71" t="s">
        <v>23</v>
      </c>
      <c r="C85" s="79">
        <v>43872</v>
      </c>
      <c r="D85" s="80" t="s">
        <v>263</v>
      </c>
      <c r="E85" s="81">
        <v>355</v>
      </c>
      <c r="F85" s="82">
        <v>0.08</v>
      </c>
      <c r="G85" s="76">
        <v>225.35211267605635</v>
      </c>
      <c r="H85" s="81">
        <v>330</v>
      </c>
      <c r="I85" s="74">
        <v>2.65</v>
      </c>
      <c r="J85" s="83"/>
      <c r="K85" s="76">
        <v>225.35211267605635</v>
      </c>
      <c r="L85" s="77">
        <v>325</v>
      </c>
      <c r="M85" s="84">
        <v>-8.4507042253521125E-2</v>
      </c>
      <c r="N85" s="76">
        <v>-6760.5633802816901</v>
      </c>
      <c r="O85" s="85"/>
    </row>
    <row r="86" spans="2:15" x14ac:dyDescent="0.3">
      <c r="B86" s="71" t="s">
        <v>23</v>
      </c>
      <c r="C86" s="79">
        <v>43875</v>
      </c>
      <c r="D86" s="80" t="s">
        <v>264</v>
      </c>
      <c r="E86" s="81">
        <v>528</v>
      </c>
      <c r="F86" s="82">
        <v>0.08</v>
      </c>
      <c r="G86" s="76">
        <v>151.5151515151515</v>
      </c>
      <c r="H86" s="81">
        <v>440</v>
      </c>
      <c r="I86" s="74" t="s">
        <v>191</v>
      </c>
      <c r="J86" s="83"/>
      <c r="K86" s="76">
        <v>151.5151515151515</v>
      </c>
      <c r="L86" s="77">
        <v>705</v>
      </c>
      <c r="M86" s="84">
        <v>0.33522727272727271</v>
      </c>
      <c r="N86" s="76">
        <v>26818.181818181816</v>
      </c>
      <c r="O86" s="78"/>
    </row>
    <row r="87" spans="2:15" x14ac:dyDescent="0.3">
      <c r="B87" s="71" t="s">
        <v>23</v>
      </c>
      <c r="C87" s="79">
        <v>43908</v>
      </c>
      <c r="D87" s="80" t="s">
        <v>33</v>
      </c>
      <c r="E87" s="81">
        <v>1060</v>
      </c>
      <c r="F87" s="82">
        <v>0.08</v>
      </c>
      <c r="G87" s="76">
        <v>75.471698113207552</v>
      </c>
      <c r="H87" s="81">
        <v>980</v>
      </c>
      <c r="I87" s="74">
        <v>1374.7</v>
      </c>
      <c r="J87" s="83"/>
      <c r="K87" s="76">
        <v>75.471698113207552</v>
      </c>
      <c r="L87" s="77">
        <v>1010</v>
      </c>
      <c r="M87" s="84">
        <v>-4.716981132075472E-2</v>
      </c>
      <c r="N87" s="76">
        <v>-3773.5849056603774</v>
      </c>
      <c r="O87" s="85"/>
    </row>
    <row r="88" spans="2:15" x14ac:dyDescent="0.3">
      <c r="B88" s="71" t="s">
        <v>23</v>
      </c>
      <c r="C88" s="79">
        <v>43978</v>
      </c>
      <c r="D88" s="80" t="s">
        <v>265</v>
      </c>
      <c r="E88" s="81">
        <v>43</v>
      </c>
      <c r="F88" s="82">
        <v>0.04</v>
      </c>
      <c r="G88" s="76">
        <v>930.23255813953483</v>
      </c>
      <c r="H88" s="81">
        <v>40</v>
      </c>
      <c r="I88" s="74">
        <v>125.5</v>
      </c>
      <c r="J88" s="83"/>
      <c r="K88" s="76">
        <v>930.23255813953483</v>
      </c>
      <c r="L88" s="77">
        <v>52.5</v>
      </c>
      <c r="M88" s="84">
        <v>0.22093023255813954</v>
      </c>
      <c r="N88" s="76">
        <v>8837.2093023255802</v>
      </c>
      <c r="O88" s="85">
        <v>43984</v>
      </c>
    </row>
    <row r="89" spans="2:15" x14ac:dyDescent="0.3">
      <c r="B89" s="71" t="s">
        <v>23</v>
      </c>
      <c r="C89" s="79">
        <v>43978</v>
      </c>
      <c r="D89" s="80" t="s">
        <v>265</v>
      </c>
      <c r="E89" s="81">
        <v>43</v>
      </c>
      <c r="F89" s="82">
        <v>0.04</v>
      </c>
      <c r="G89" s="76">
        <v>930.23255813953483</v>
      </c>
      <c r="H89" s="81">
        <v>40</v>
      </c>
      <c r="I89" s="74">
        <v>125.5</v>
      </c>
      <c r="J89" s="83"/>
      <c r="K89" s="76">
        <v>930.23255813953483</v>
      </c>
      <c r="L89" s="77">
        <v>64</v>
      </c>
      <c r="M89" s="84">
        <v>0.48837209302325579</v>
      </c>
      <c r="N89" s="76">
        <v>19534.883720930233</v>
      </c>
      <c r="O89" s="85">
        <v>43990</v>
      </c>
    </row>
    <row r="90" spans="2:15" x14ac:dyDescent="0.3">
      <c r="B90" s="71" t="s">
        <v>23</v>
      </c>
      <c r="C90" s="79">
        <v>43979</v>
      </c>
      <c r="D90" s="80" t="s">
        <v>266</v>
      </c>
      <c r="E90" s="81">
        <v>247</v>
      </c>
      <c r="F90" s="82">
        <v>0.04</v>
      </c>
      <c r="G90" s="76">
        <v>161.94331983805668</v>
      </c>
      <c r="H90" s="81">
        <v>230</v>
      </c>
      <c r="I90" s="74">
        <v>215.4</v>
      </c>
      <c r="J90" s="83"/>
      <c r="K90" s="76">
        <v>161.94331983805668</v>
      </c>
      <c r="L90" s="77">
        <v>297</v>
      </c>
      <c r="M90" s="84">
        <v>0.20242914979757085</v>
      </c>
      <c r="N90" s="76">
        <v>8097.1659919028343</v>
      </c>
      <c r="O90" s="85">
        <v>43990</v>
      </c>
    </row>
    <row r="91" spans="2:15" x14ac:dyDescent="0.3">
      <c r="B91" s="71" t="s">
        <v>23</v>
      </c>
      <c r="C91" s="79">
        <v>43979</v>
      </c>
      <c r="D91" s="80" t="s">
        <v>266</v>
      </c>
      <c r="E91" s="81">
        <v>247</v>
      </c>
      <c r="F91" s="82">
        <v>0.04</v>
      </c>
      <c r="G91" s="76">
        <v>161.94331983805668</v>
      </c>
      <c r="H91" s="81">
        <v>230</v>
      </c>
      <c r="I91" s="74">
        <v>215.4</v>
      </c>
      <c r="J91" s="83"/>
      <c r="K91" s="76">
        <v>161.94331983805668</v>
      </c>
      <c r="L91" s="77">
        <v>315.5</v>
      </c>
      <c r="M91" s="84">
        <v>0.27732793522267207</v>
      </c>
      <c r="N91" s="76">
        <v>11093.117408906883</v>
      </c>
      <c r="O91" s="85">
        <v>44005</v>
      </c>
    </row>
    <row r="92" spans="2:15" x14ac:dyDescent="0.3">
      <c r="B92" s="71" t="s">
        <v>23</v>
      </c>
      <c r="C92" s="79">
        <v>43979</v>
      </c>
      <c r="D92" s="80" t="s">
        <v>267</v>
      </c>
      <c r="E92" s="81">
        <v>97</v>
      </c>
      <c r="F92" s="82">
        <v>0.08</v>
      </c>
      <c r="G92" s="76">
        <v>824.74226804123714</v>
      </c>
      <c r="H92" s="81">
        <v>94</v>
      </c>
      <c r="I92" s="74">
        <v>311.95</v>
      </c>
      <c r="J92" s="83"/>
      <c r="K92" s="76">
        <v>824.74226804123714</v>
      </c>
      <c r="L92" s="77">
        <v>109</v>
      </c>
      <c r="M92" s="84">
        <v>0.12371134020618557</v>
      </c>
      <c r="N92" s="76">
        <v>9896.9072164948448</v>
      </c>
      <c r="O92" s="78">
        <v>43985</v>
      </c>
    </row>
    <row r="93" spans="2:15" x14ac:dyDescent="0.3">
      <c r="B93" s="71" t="s">
        <v>23</v>
      </c>
      <c r="C93" s="79">
        <v>43979</v>
      </c>
      <c r="D93" s="80" t="s">
        <v>27</v>
      </c>
      <c r="E93" s="81">
        <v>58.5</v>
      </c>
      <c r="F93" s="82">
        <v>0.04</v>
      </c>
      <c r="G93" s="76">
        <v>683.76068376068372</v>
      </c>
      <c r="H93" s="81">
        <v>54</v>
      </c>
      <c r="I93" s="74">
        <v>195.5</v>
      </c>
      <c r="J93" s="83"/>
      <c r="K93" s="76">
        <v>683.76068376068372</v>
      </c>
      <c r="L93" s="77">
        <v>83</v>
      </c>
      <c r="M93" s="84">
        <v>0.41880341880341881</v>
      </c>
      <c r="N93" s="76">
        <v>16752.13675213675</v>
      </c>
      <c r="O93" s="85">
        <v>44000</v>
      </c>
    </row>
    <row r="94" spans="2:15" x14ac:dyDescent="0.3">
      <c r="B94" s="71" t="s">
        <v>23</v>
      </c>
      <c r="C94" s="79">
        <v>43979</v>
      </c>
      <c r="D94" s="80" t="s">
        <v>27</v>
      </c>
      <c r="E94" s="81">
        <v>58.5</v>
      </c>
      <c r="F94" s="82">
        <v>0.04</v>
      </c>
      <c r="G94" s="76">
        <v>683.76068376068372</v>
      </c>
      <c r="H94" s="81">
        <v>54</v>
      </c>
      <c r="I94" s="74">
        <v>195.5</v>
      </c>
      <c r="J94" s="83"/>
      <c r="K94" s="76">
        <v>683.76068376068372</v>
      </c>
      <c r="L94" s="77">
        <v>117</v>
      </c>
      <c r="M94" s="84">
        <v>1</v>
      </c>
      <c r="N94" s="76">
        <v>40000</v>
      </c>
      <c r="O94" s="85">
        <v>44064</v>
      </c>
    </row>
    <row r="95" spans="2:15" x14ac:dyDescent="0.3">
      <c r="B95" s="71" t="s">
        <v>23</v>
      </c>
      <c r="C95" s="79">
        <v>43979</v>
      </c>
      <c r="D95" s="80" t="s">
        <v>34</v>
      </c>
      <c r="E95" s="81">
        <v>23</v>
      </c>
      <c r="F95" s="82">
        <v>0.04</v>
      </c>
      <c r="G95" s="76">
        <v>1739.1304347826087</v>
      </c>
      <c r="H95" s="81">
        <v>21</v>
      </c>
      <c r="I95" s="74">
        <v>103.1</v>
      </c>
      <c r="J95" s="83"/>
      <c r="K95" s="76">
        <v>1739.1304347826087</v>
      </c>
      <c r="L95" s="77">
        <v>27</v>
      </c>
      <c r="M95" s="84">
        <v>0.17391304347826086</v>
      </c>
      <c r="N95" s="76">
        <v>6956.521739130435</v>
      </c>
      <c r="O95" s="85">
        <v>43984</v>
      </c>
    </row>
    <row r="96" spans="2:15" x14ac:dyDescent="0.3">
      <c r="B96" s="71" t="s">
        <v>23</v>
      </c>
      <c r="C96" s="79">
        <v>43979</v>
      </c>
      <c r="D96" s="80" t="s">
        <v>34</v>
      </c>
      <c r="E96" s="81">
        <v>23</v>
      </c>
      <c r="F96" s="82">
        <v>0.04</v>
      </c>
      <c r="G96" s="76">
        <v>1739.1304347826087</v>
      </c>
      <c r="H96" s="81">
        <v>21</v>
      </c>
      <c r="I96" s="74">
        <v>103.1</v>
      </c>
      <c r="J96" s="83"/>
      <c r="K96" s="76">
        <v>1739.1304347826087</v>
      </c>
      <c r="L96" s="77">
        <v>29.5</v>
      </c>
      <c r="M96" s="84">
        <v>0.28260869565217389</v>
      </c>
      <c r="N96" s="76">
        <v>11304.347826086956</v>
      </c>
      <c r="O96" s="85">
        <v>43987</v>
      </c>
    </row>
    <row r="97" spans="2:15" x14ac:dyDescent="0.3">
      <c r="B97" s="71" t="s">
        <v>23</v>
      </c>
      <c r="C97" s="79">
        <v>43983</v>
      </c>
      <c r="D97" s="80" t="s">
        <v>268</v>
      </c>
      <c r="E97" s="81">
        <v>368</v>
      </c>
      <c r="F97" s="82">
        <v>0.04</v>
      </c>
      <c r="G97" s="76">
        <v>108.69565217391305</v>
      </c>
      <c r="H97" s="81">
        <v>354</v>
      </c>
      <c r="I97" s="74">
        <v>201.3</v>
      </c>
      <c r="J97" s="83"/>
      <c r="K97" s="76">
        <v>108.69565217391305</v>
      </c>
      <c r="L97" s="77">
        <v>395</v>
      </c>
      <c r="M97" s="84">
        <v>7.3369565217391311E-2</v>
      </c>
      <c r="N97" s="76">
        <v>2934.7826086956525</v>
      </c>
      <c r="O97" s="85">
        <v>44000</v>
      </c>
    </row>
    <row r="98" spans="2:15" x14ac:dyDescent="0.3">
      <c r="B98" s="71" t="s">
        <v>23</v>
      </c>
      <c r="C98" s="79">
        <v>43983</v>
      </c>
      <c r="D98" s="80" t="s">
        <v>268</v>
      </c>
      <c r="E98" s="81">
        <v>368</v>
      </c>
      <c r="F98" s="82">
        <v>0.04</v>
      </c>
      <c r="G98" s="76">
        <v>108.69565217391305</v>
      </c>
      <c r="H98" s="81">
        <v>354</v>
      </c>
      <c r="I98" s="74">
        <v>201.3</v>
      </c>
      <c r="J98" s="83"/>
      <c r="K98" s="76">
        <v>108.69565217391305</v>
      </c>
      <c r="L98" s="77">
        <v>390</v>
      </c>
      <c r="M98" s="84">
        <v>5.9782608695652176E-2</v>
      </c>
      <c r="N98" s="76">
        <v>2391.304347826087</v>
      </c>
      <c r="O98" s="78">
        <v>44001</v>
      </c>
    </row>
    <row r="99" spans="2:15" x14ac:dyDescent="0.3">
      <c r="B99" s="71" t="s">
        <v>23</v>
      </c>
      <c r="C99" s="79">
        <v>43983</v>
      </c>
      <c r="D99" s="80" t="s">
        <v>35</v>
      </c>
      <c r="E99" s="81">
        <v>29</v>
      </c>
      <c r="F99" s="82">
        <v>0.04</v>
      </c>
      <c r="G99" s="76">
        <v>1379.3103448275863</v>
      </c>
      <c r="H99" s="81" t="s">
        <v>269</v>
      </c>
      <c r="I99" s="74">
        <v>54</v>
      </c>
      <c r="J99" s="83"/>
      <c r="K99" s="76">
        <v>1379.3103448275863</v>
      </c>
      <c r="L99" s="77">
        <v>39.5</v>
      </c>
      <c r="M99" s="84">
        <v>0.36206896551724138</v>
      </c>
      <c r="N99" s="76">
        <v>14482.758620689656</v>
      </c>
      <c r="O99" s="85">
        <v>44000</v>
      </c>
    </row>
    <row r="100" spans="2:15" x14ac:dyDescent="0.3">
      <c r="B100" s="71" t="s">
        <v>23</v>
      </c>
      <c r="C100" s="79">
        <v>43983</v>
      </c>
      <c r="D100" s="80" t="s">
        <v>35</v>
      </c>
      <c r="E100" s="81">
        <v>29</v>
      </c>
      <c r="F100" s="82">
        <v>0.04</v>
      </c>
      <c r="G100" s="76">
        <v>1379.3103448275863</v>
      </c>
      <c r="H100" s="81" t="s">
        <v>269</v>
      </c>
      <c r="I100" s="74">
        <v>54</v>
      </c>
      <c r="J100" s="83"/>
      <c r="K100" s="76">
        <v>1379.3103448275863</v>
      </c>
      <c r="L100" s="77">
        <v>45</v>
      </c>
      <c r="M100" s="84">
        <v>0.55172413793103448</v>
      </c>
      <c r="N100" s="76">
        <v>22068.96551724138</v>
      </c>
      <c r="O100" s="85">
        <v>44007</v>
      </c>
    </row>
    <row r="101" spans="2:15" x14ac:dyDescent="0.3">
      <c r="B101" s="71" t="s">
        <v>23</v>
      </c>
      <c r="C101" s="79">
        <v>43984</v>
      </c>
      <c r="D101" s="80" t="s">
        <v>30</v>
      </c>
      <c r="E101" s="81">
        <v>530</v>
      </c>
      <c r="F101" s="82">
        <v>0.04</v>
      </c>
      <c r="G101" s="76">
        <v>75.471698113207552</v>
      </c>
      <c r="H101" s="81">
        <v>495</v>
      </c>
      <c r="I101" s="74">
        <v>572.95000000000005</v>
      </c>
      <c r="J101" s="83"/>
      <c r="K101" s="76">
        <v>75.471698113207552</v>
      </c>
      <c r="L101" s="77">
        <v>680</v>
      </c>
      <c r="M101" s="84">
        <v>0.28301886792452829</v>
      </c>
      <c r="N101" s="76">
        <v>11320.754716981133</v>
      </c>
      <c r="O101" s="85">
        <v>44007</v>
      </c>
    </row>
    <row r="102" spans="2:15" x14ac:dyDescent="0.3">
      <c r="B102" s="71" t="s">
        <v>23</v>
      </c>
      <c r="C102" s="79">
        <v>43984</v>
      </c>
      <c r="D102" s="80" t="s">
        <v>30</v>
      </c>
      <c r="E102" s="81">
        <v>530</v>
      </c>
      <c r="F102" s="82">
        <v>0.04</v>
      </c>
      <c r="G102" s="76">
        <v>75.471698113207552</v>
      </c>
      <c r="H102" s="81">
        <v>495</v>
      </c>
      <c r="I102" s="74">
        <v>572.95000000000005</v>
      </c>
      <c r="J102" s="83"/>
      <c r="K102" s="76">
        <v>75.471698113207552</v>
      </c>
      <c r="L102" s="77">
        <v>610</v>
      </c>
      <c r="M102" s="84">
        <v>0.15094339622641509</v>
      </c>
      <c r="N102" s="76">
        <v>6037.7358490566039</v>
      </c>
      <c r="O102" s="85">
        <v>44113</v>
      </c>
    </row>
    <row r="103" spans="2:15" x14ac:dyDescent="0.3">
      <c r="B103" s="71" t="s">
        <v>23</v>
      </c>
      <c r="C103" s="79">
        <v>43984</v>
      </c>
      <c r="D103" s="80" t="s">
        <v>270</v>
      </c>
      <c r="E103" s="81">
        <v>42</v>
      </c>
      <c r="F103" s="82">
        <v>0.04</v>
      </c>
      <c r="G103" s="76">
        <v>952.38095238095241</v>
      </c>
      <c r="H103" s="81">
        <v>38</v>
      </c>
      <c r="I103" s="74">
        <v>247</v>
      </c>
      <c r="J103" s="83"/>
      <c r="K103" s="76">
        <v>952.38095238095241</v>
      </c>
      <c r="L103" s="77">
        <v>52</v>
      </c>
      <c r="M103" s="84">
        <v>0.23809523809523808</v>
      </c>
      <c r="N103" s="76">
        <v>9523.8095238095248</v>
      </c>
      <c r="O103" s="85">
        <v>44005</v>
      </c>
    </row>
    <row r="104" spans="2:15" x14ac:dyDescent="0.3">
      <c r="B104" s="71" t="s">
        <v>23</v>
      </c>
      <c r="C104" s="79">
        <v>43984</v>
      </c>
      <c r="D104" s="80" t="s">
        <v>270</v>
      </c>
      <c r="E104" s="81">
        <v>42</v>
      </c>
      <c r="F104" s="82">
        <v>0.04</v>
      </c>
      <c r="G104" s="76">
        <v>952.38095238095241</v>
      </c>
      <c r="H104" s="81">
        <v>38</v>
      </c>
      <c r="I104" s="74">
        <v>247</v>
      </c>
      <c r="J104" s="83"/>
      <c r="K104" s="76">
        <v>952.38095238095241</v>
      </c>
      <c r="L104" s="77">
        <v>49.5</v>
      </c>
      <c r="M104" s="84">
        <v>0.17857142857142858</v>
      </c>
      <c r="N104" s="76">
        <v>7142.8571428571431</v>
      </c>
      <c r="O104" s="85">
        <v>44013</v>
      </c>
    </row>
    <row r="105" spans="2:15" x14ac:dyDescent="0.3">
      <c r="B105" s="71" t="s">
        <v>23</v>
      </c>
      <c r="C105" s="79">
        <v>43987</v>
      </c>
      <c r="D105" s="80" t="s">
        <v>271</v>
      </c>
      <c r="E105" s="81">
        <v>400</v>
      </c>
      <c r="F105" s="82">
        <v>0.08</v>
      </c>
      <c r="G105" s="76">
        <v>200</v>
      </c>
      <c r="H105" s="81">
        <v>370</v>
      </c>
      <c r="I105" s="74">
        <v>672.25</v>
      </c>
      <c r="J105" s="83"/>
      <c r="K105" s="76">
        <v>200</v>
      </c>
      <c r="L105" s="77">
        <v>370</v>
      </c>
      <c r="M105" s="84">
        <v>-7.4999999999999997E-2</v>
      </c>
      <c r="N105" s="76">
        <v>-6000</v>
      </c>
      <c r="O105" s="78">
        <v>43999</v>
      </c>
    </row>
    <row r="106" spans="2:15" x14ac:dyDescent="0.3">
      <c r="B106" s="71" t="s">
        <v>23</v>
      </c>
      <c r="C106" s="79">
        <v>43987</v>
      </c>
      <c r="D106" s="80" t="s">
        <v>272</v>
      </c>
      <c r="E106" s="81">
        <v>68</v>
      </c>
      <c r="F106" s="82">
        <v>0.08</v>
      </c>
      <c r="G106" s="76">
        <v>1176.4705882352941</v>
      </c>
      <c r="H106" s="81">
        <v>64</v>
      </c>
      <c r="I106" s="74">
        <v>425</v>
      </c>
      <c r="J106" s="83"/>
      <c r="K106" s="76">
        <v>1176.4705882352941</v>
      </c>
      <c r="L106" s="77">
        <v>72.5</v>
      </c>
      <c r="M106" s="84">
        <v>6.6176470588235295E-2</v>
      </c>
      <c r="N106" s="76">
        <v>5294.1176470588234</v>
      </c>
      <c r="O106" s="78">
        <v>44005</v>
      </c>
    </row>
    <row r="107" spans="2:15" x14ac:dyDescent="0.3">
      <c r="B107" s="71" t="s">
        <v>23</v>
      </c>
      <c r="C107" s="79">
        <v>43990</v>
      </c>
      <c r="D107" s="80" t="s">
        <v>36</v>
      </c>
      <c r="E107" s="81">
        <v>615</v>
      </c>
      <c r="F107" s="82">
        <v>0.04</v>
      </c>
      <c r="G107" s="76">
        <v>65.040650406504071</v>
      </c>
      <c r="H107" s="81">
        <v>580</v>
      </c>
      <c r="I107" s="74">
        <v>537.70000000000005</v>
      </c>
      <c r="J107" s="83"/>
      <c r="K107" s="76">
        <v>65.040650406504071</v>
      </c>
      <c r="L107" s="77">
        <v>692</v>
      </c>
      <c r="M107" s="84">
        <v>0.12520325203252033</v>
      </c>
      <c r="N107" s="76">
        <v>5008.1300813008138</v>
      </c>
      <c r="O107" s="78">
        <v>44018</v>
      </c>
    </row>
    <row r="108" spans="2:15" x14ac:dyDescent="0.3">
      <c r="B108" s="71" t="s">
        <v>23</v>
      </c>
      <c r="C108" s="79">
        <v>43990</v>
      </c>
      <c r="D108" s="80" t="s">
        <v>36</v>
      </c>
      <c r="E108" s="81">
        <v>615</v>
      </c>
      <c r="F108" s="82">
        <v>0.04</v>
      </c>
      <c r="G108" s="76">
        <v>65.040650406504071</v>
      </c>
      <c r="H108" s="81">
        <v>580</v>
      </c>
      <c r="I108" s="74">
        <v>537.70000000000005</v>
      </c>
      <c r="J108" s="83"/>
      <c r="K108" s="76">
        <v>65.040650406504071</v>
      </c>
      <c r="L108" s="77">
        <v>685</v>
      </c>
      <c r="M108" s="84">
        <v>0.11382113821138211</v>
      </c>
      <c r="N108" s="76">
        <v>4552.8455284552847</v>
      </c>
      <c r="O108" s="85">
        <v>44020</v>
      </c>
    </row>
    <row r="109" spans="2:15" x14ac:dyDescent="0.3">
      <c r="B109" s="71" t="s">
        <v>23</v>
      </c>
      <c r="C109" s="79">
        <v>43991</v>
      </c>
      <c r="D109" s="80" t="s">
        <v>273</v>
      </c>
      <c r="E109" s="81">
        <v>152.5</v>
      </c>
      <c r="F109" s="82">
        <v>0.04</v>
      </c>
      <c r="G109" s="76">
        <v>262.29508196721309</v>
      </c>
      <c r="H109" s="81">
        <v>140</v>
      </c>
      <c r="I109" s="74">
        <v>524</v>
      </c>
      <c r="J109" s="83"/>
      <c r="K109" s="76">
        <v>262.29508196721309</v>
      </c>
      <c r="L109" s="77">
        <v>177</v>
      </c>
      <c r="M109" s="84">
        <v>0.16065573770491803</v>
      </c>
      <c r="N109" s="76">
        <v>6426.2295081967204</v>
      </c>
      <c r="O109" s="85">
        <v>44022</v>
      </c>
    </row>
    <row r="110" spans="2:15" x14ac:dyDescent="0.3">
      <c r="B110" s="71" t="s">
        <v>23</v>
      </c>
      <c r="C110" s="79">
        <v>43991</v>
      </c>
      <c r="D110" s="80" t="s">
        <v>273</v>
      </c>
      <c r="E110" s="81">
        <v>152.5</v>
      </c>
      <c r="F110" s="82">
        <v>0.04</v>
      </c>
      <c r="G110" s="76">
        <v>262.29508196721309</v>
      </c>
      <c r="H110" s="81">
        <v>140</v>
      </c>
      <c r="I110" s="74">
        <v>524</v>
      </c>
      <c r="J110" s="83"/>
      <c r="K110" s="76">
        <v>262.29508196721309</v>
      </c>
      <c r="L110" s="77">
        <v>167</v>
      </c>
      <c r="M110" s="84">
        <v>9.5081967213114751E-2</v>
      </c>
      <c r="N110" s="76">
        <v>3803.2786885245901</v>
      </c>
      <c r="O110" s="85">
        <v>44026</v>
      </c>
    </row>
    <row r="111" spans="2:15" x14ac:dyDescent="0.3">
      <c r="B111" s="71" t="s">
        <v>23</v>
      </c>
      <c r="C111" s="79">
        <v>43992</v>
      </c>
      <c r="D111" s="80" t="s">
        <v>233</v>
      </c>
      <c r="E111" s="81">
        <v>137</v>
      </c>
      <c r="F111" s="82">
        <v>0.04</v>
      </c>
      <c r="G111" s="76">
        <v>291.97080291970804</v>
      </c>
      <c r="H111" s="81">
        <v>120</v>
      </c>
      <c r="I111" s="74">
        <v>279.14999999999998</v>
      </c>
      <c r="J111" s="83"/>
      <c r="K111" s="76">
        <v>291.97080291970804</v>
      </c>
      <c r="L111" s="77">
        <v>170</v>
      </c>
      <c r="M111" s="84">
        <v>0.24087591240875914</v>
      </c>
      <c r="N111" s="76">
        <v>9635.0364963503653</v>
      </c>
      <c r="O111" s="85">
        <v>44001</v>
      </c>
    </row>
    <row r="112" spans="2:15" x14ac:dyDescent="0.3">
      <c r="B112" s="71" t="s">
        <v>23</v>
      </c>
      <c r="C112" s="79">
        <v>43992</v>
      </c>
      <c r="D112" s="80" t="s">
        <v>233</v>
      </c>
      <c r="E112" s="81">
        <v>137</v>
      </c>
      <c r="F112" s="82">
        <v>0.04</v>
      </c>
      <c r="G112" s="76">
        <v>291.97080291970804</v>
      </c>
      <c r="H112" s="81">
        <v>120</v>
      </c>
      <c r="I112" s="74">
        <v>279.14999999999998</v>
      </c>
      <c r="J112" s="83"/>
      <c r="K112" s="76">
        <v>291.97080291970804</v>
      </c>
      <c r="L112" s="77">
        <v>217</v>
      </c>
      <c r="M112" s="84">
        <v>0.58394160583941601</v>
      </c>
      <c r="N112" s="76">
        <v>23357.664233576645</v>
      </c>
      <c r="O112" s="78">
        <v>44042</v>
      </c>
    </row>
    <row r="113" spans="2:15" x14ac:dyDescent="0.3">
      <c r="B113" s="71" t="s">
        <v>23</v>
      </c>
      <c r="C113" s="79">
        <v>43997</v>
      </c>
      <c r="D113" s="80" t="s">
        <v>274</v>
      </c>
      <c r="E113" s="81">
        <v>110</v>
      </c>
      <c r="F113" s="82">
        <v>0.04</v>
      </c>
      <c r="G113" s="76">
        <v>363.63636363636363</v>
      </c>
      <c r="H113" s="81">
        <v>104</v>
      </c>
      <c r="I113" s="74">
        <v>556</v>
      </c>
      <c r="J113" s="83"/>
      <c r="K113" s="76">
        <v>363.63636363636363</v>
      </c>
      <c r="L113" s="77">
        <v>118</v>
      </c>
      <c r="M113" s="84">
        <v>7.2727272727272724E-2</v>
      </c>
      <c r="N113" s="76">
        <v>2909.090909090909</v>
      </c>
      <c r="O113" s="78">
        <v>44013</v>
      </c>
    </row>
    <row r="114" spans="2:15" x14ac:dyDescent="0.3">
      <c r="B114" s="71" t="s">
        <v>23</v>
      </c>
      <c r="C114" s="79">
        <v>43997</v>
      </c>
      <c r="D114" s="80" t="s">
        <v>274</v>
      </c>
      <c r="E114" s="81">
        <v>110</v>
      </c>
      <c r="F114" s="82">
        <v>0.04</v>
      </c>
      <c r="G114" s="76">
        <v>363.63636363636363</v>
      </c>
      <c r="H114" s="81">
        <v>104</v>
      </c>
      <c r="I114" s="74">
        <v>556</v>
      </c>
      <c r="J114" s="83"/>
      <c r="K114" s="76">
        <v>363.63636363636363</v>
      </c>
      <c r="L114" s="77">
        <v>142</v>
      </c>
      <c r="M114" s="84">
        <v>0.29090909090909089</v>
      </c>
      <c r="N114" s="76">
        <v>11636.363636363636</v>
      </c>
      <c r="O114" s="78">
        <v>44042</v>
      </c>
    </row>
    <row r="115" spans="2:15" x14ac:dyDescent="0.3">
      <c r="B115" s="71" t="s">
        <v>23</v>
      </c>
      <c r="C115" s="79">
        <v>43998</v>
      </c>
      <c r="D115" s="80" t="s">
        <v>236</v>
      </c>
      <c r="E115" s="81">
        <v>565</v>
      </c>
      <c r="F115" s="82">
        <v>0.04</v>
      </c>
      <c r="G115" s="76">
        <v>70.796460176991147</v>
      </c>
      <c r="H115" s="81">
        <v>535</v>
      </c>
      <c r="I115" s="74">
        <v>3749</v>
      </c>
      <c r="J115" s="83"/>
      <c r="K115" s="76">
        <v>70.796460176991147</v>
      </c>
      <c r="L115" s="77">
        <v>600</v>
      </c>
      <c r="M115" s="84">
        <v>6.1946902654867256E-2</v>
      </c>
      <c r="N115" s="76">
        <v>2477.8761061946902</v>
      </c>
      <c r="O115" s="78">
        <v>44007</v>
      </c>
    </row>
    <row r="116" spans="2:15" x14ac:dyDescent="0.3">
      <c r="B116" s="71" t="s">
        <v>23</v>
      </c>
      <c r="C116" s="79">
        <v>43998</v>
      </c>
      <c r="D116" s="80" t="s">
        <v>236</v>
      </c>
      <c r="E116" s="81">
        <v>565</v>
      </c>
      <c r="F116" s="82">
        <v>0.04</v>
      </c>
      <c r="G116" s="76">
        <v>70.796460176991147</v>
      </c>
      <c r="H116" s="81">
        <v>535</v>
      </c>
      <c r="I116" s="74">
        <v>3749</v>
      </c>
      <c r="J116" s="83"/>
      <c r="K116" s="76">
        <v>70.796460176991147</v>
      </c>
      <c r="L116" s="77">
        <v>590</v>
      </c>
      <c r="M116" s="84">
        <v>4.4247787610619468E-2</v>
      </c>
      <c r="N116" s="76">
        <v>1769.9115044247787</v>
      </c>
      <c r="O116" s="78">
        <v>44011</v>
      </c>
    </row>
    <row r="117" spans="2:15" x14ac:dyDescent="0.3">
      <c r="B117" s="71" t="s">
        <v>23</v>
      </c>
      <c r="C117" s="79">
        <v>43999</v>
      </c>
      <c r="D117" s="80" t="s">
        <v>275</v>
      </c>
      <c r="E117" s="81">
        <v>145</v>
      </c>
      <c r="F117" s="82">
        <v>0.04</v>
      </c>
      <c r="G117" s="76">
        <v>275.86206896551727</v>
      </c>
      <c r="H117" s="81">
        <v>135</v>
      </c>
      <c r="I117" s="74">
        <v>269.5</v>
      </c>
      <c r="J117" s="83"/>
      <c r="K117" s="76">
        <v>275.86206896551727</v>
      </c>
      <c r="L117" s="77">
        <v>170</v>
      </c>
      <c r="M117" s="84">
        <v>0.17241379310344829</v>
      </c>
      <c r="N117" s="76">
        <v>6896.5517241379321</v>
      </c>
      <c r="O117" s="78">
        <v>44042</v>
      </c>
    </row>
    <row r="118" spans="2:15" x14ac:dyDescent="0.3">
      <c r="B118" s="71" t="s">
        <v>23</v>
      </c>
      <c r="C118" s="79">
        <v>43999</v>
      </c>
      <c r="D118" s="80" t="s">
        <v>275</v>
      </c>
      <c r="E118" s="81">
        <v>145</v>
      </c>
      <c r="F118" s="82">
        <v>0.04</v>
      </c>
      <c r="G118" s="76">
        <v>275.86206896551727</v>
      </c>
      <c r="H118" s="81">
        <v>135</v>
      </c>
      <c r="I118" s="74">
        <v>269.5</v>
      </c>
      <c r="J118" s="83"/>
      <c r="K118" s="76">
        <v>275.86206896551727</v>
      </c>
      <c r="L118" s="77">
        <v>162</v>
      </c>
      <c r="M118" s="84">
        <v>0.11724137931034483</v>
      </c>
      <c r="N118" s="76">
        <v>4689.6551724137935</v>
      </c>
      <c r="O118" s="78">
        <v>44110</v>
      </c>
    </row>
    <row r="119" spans="2:15" x14ac:dyDescent="0.3">
      <c r="B119" s="71" t="s">
        <v>23</v>
      </c>
      <c r="C119" s="79">
        <v>44000</v>
      </c>
      <c r="D119" s="80" t="s">
        <v>276</v>
      </c>
      <c r="E119" s="81">
        <v>45</v>
      </c>
      <c r="F119" s="82">
        <v>0.04</v>
      </c>
      <c r="G119" s="76">
        <v>888.88888888888891</v>
      </c>
      <c r="H119" s="81">
        <v>42</v>
      </c>
      <c r="I119" s="74">
        <v>78.5</v>
      </c>
      <c r="J119" s="83"/>
      <c r="K119" s="76">
        <v>888.88888888888891</v>
      </c>
      <c r="L119" s="77">
        <v>52</v>
      </c>
      <c r="M119" s="84">
        <v>0.15555555555555556</v>
      </c>
      <c r="N119" s="76">
        <v>6222.2222222222226</v>
      </c>
      <c r="O119" s="78">
        <v>44006</v>
      </c>
    </row>
    <row r="120" spans="2:15" x14ac:dyDescent="0.3">
      <c r="B120" s="71" t="s">
        <v>23</v>
      </c>
      <c r="C120" s="79">
        <v>44000</v>
      </c>
      <c r="D120" s="80" t="s">
        <v>276</v>
      </c>
      <c r="E120" s="81">
        <v>45</v>
      </c>
      <c r="F120" s="82">
        <v>0.04</v>
      </c>
      <c r="G120" s="76">
        <v>888.88888888888891</v>
      </c>
      <c r="H120" s="81">
        <v>42</v>
      </c>
      <c r="I120" s="74">
        <v>78.5</v>
      </c>
      <c r="J120" s="83"/>
      <c r="K120" s="76">
        <v>888.88888888888891</v>
      </c>
      <c r="L120" s="77">
        <v>46</v>
      </c>
      <c r="M120" s="84">
        <v>2.2222222222222223E-2</v>
      </c>
      <c r="N120" s="76">
        <v>888.88888888888891</v>
      </c>
      <c r="O120" s="78">
        <v>44011</v>
      </c>
    </row>
    <row r="121" spans="2:15" x14ac:dyDescent="0.3">
      <c r="B121" s="71" t="s">
        <v>23</v>
      </c>
      <c r="C121" s="79">
        <v>44000</v>
      </c>
      <c r="D121" s="80" t="s">
        <v>277</v>
      </c>
      <c r="E121" s="81">
        <v>585</v>
      </c>
      <c r="F121" s="82">
        <v>0.04</v>
      </c>
      <c r="G121" s="76">
        <v>68.376068376068375</v>
      </c>
      <c r="H121" s="81">
        <v>555</v>
      </c>
      <c r="I121" s="74">
        <v>1800</v>
      </c>
      <c r="J121" s="83"/>
      <c r="K121" s="76">
        <v>68.376068376068375</v>
      </c>
      <c r="L121" s="77">
        <v>665</v>
      </c>
      <c r="M121" s="84">
        <v>0.13675213675213677</v>
      </c>
      <c r="N121" s="76">
        <v>5470.0854700854698</v>
      </c>
      <c r="O121" s="78">
        <v>44005</v>
      </c>
    </row>
    <row r="122" spans="2:15" x14ac:dyDescent="0.3">
      <c r="B122" s="71" t="s">
        <v>23</v>
      </c>
      <c r="C122" s="79">
        <v>44000</v>
      </c>
      <c r="D122" s="80" t="s">
        <v>277</v>
      </c>
      <c r="E122" s="81">
        <v>585</v>
      </c>
      <c r="F122" s="82">
        <v>0.04</v>
      </c>
      <c r="G122" s="76">
        <v>68.376068376068375</v>
      </c>
      <c r="H122" s="81">
        <v>555</v>
      </c>
      <c r="I122" s="74">
        <v>1800</v>
      </c>
      <c r="J122" s="83"/>
      <c r="K122" s="76">
        <v>68.376068376068375</v>
      </c>
      <c r="L122" s="77">
        <v>685</v>
      </c>
      <c r="M122" s="84">
        <v>0.17094017094017094</v>
      </c>
      <c r="N122" s="76">
        <v>6837.6068376068379</v>
      </c>
      <c r="O122" s="78">
        <v>44006</v>
      </c>
    </row>
    <row r="123" spans="2:15" x14ac:dyDescent="0.3">
      <c r="B123" s="71" t="s">
        <v>23</v>
      </c>
      <c r="C123" s="79">
        <v>44001</v>
      </c>
      <c r="D123" s="80" t="s">
        <v>278</v>
      </c>
      <c r="E123" s="81">
        <v>58</v>
      </c>
      <c r="F123" s="82">
        <v>0.04</v>
      </c>
      <c r="G123" s="76">
        <v>689.65517241379314</v>
      </c>
      <c r="H123" s="81">
        <v>54</v>
      </c>
      <c r="I123" s="74">
        <v>150.35</v>
      </c>
      <c r="J123" s="83"/>
      <c r="K123" s="76">
        <v>689.65517241379314</v>
      </c>
      <c r="L123" s="77">
        <v>66.5</v>
      </c>
      <c r="M123" s="84">
        <v>0.14655172413793102</v>
      </c>
      <c r="N123" s="76">
        <v>5862.0689655172418</v>
      </c>
      <c r="O123" s="78">
        <v>44018</v>
      </c>
    </row>
    <row r="124" spans="2:15" x14ac:dyDescent="0.3">
      <c r="B124" s="71" t="s">
        <v>23</v>
      </c>
      <c r="C124" s="79">
        <v>44001</v>
      </c>
      <c r="D124" s="80" t="s">
        <v>278</v>
      </c>
      <c r="E124" s="81">
        <v>58</v>
      </c>
      <c r="F124" s="82">
        <v>0.04</v>
      </c>
      <c r="G124" s="76">
        <v>689.65517241379314</v>
      </c>
      <c r="H124" s="81">
        <v>54</v>
      </c>
      <c r="I124" s="74">
        <v>150.35</v>
      </c>
      <c r="J124" s="83"/>
      <c r="K124" s="76">
        <v>689.65517241379314</v>
      </c>
      <c r="L124" s="77">
        <v>66.5</v>
      </c>
      <c r="M124" s="84">
        <v>0.14655172413793102</v>
      </c>
      <c r="N124" s="76">
        <v>5862.0689655172418</v>
      </c>
      <c r="O124" s="78">
        <v>44020</v>
      </c>
    </row>
    <row r="125" spans="2:15" x14ac:dyDescent="0.3">
      <c r="B125" s="71" t="s">
        <v>23</v>
      </c>
      <c r="C125" s="79">
        <v>44004</v>
      </c>
      <c r="D125" s="80" t="s">
        <v>279</v>
      </c>
      <c r="E125" s="81">
        <v>275</v>
      </c>
      <c r="F125" s="82">
        <v>0.08</v>
      </c>
      <c r="G125" s="76">
        <v>290.90909090909093</v>
      </c>
      <c r="H125" s="81">
        <v>260</v>
      </c>
      <c r="I125" s="74">
        <v>168.45</v>
      </c>
      <c r="J125" s="83"/>
      <c r="K125" s="76">
        <v>290.90909090909093</v>
      </c>
      <c r="L125" s="77">
        <v>280</v>
      </c>
      <c r="M125" s="84">
        <v>1.8181818181818181E-2</v>
      </c>
      <c r="N125" s="76">
        <v>1454.5454545454547</v>
      </c>
      <c r="O125" s="78">
        <v>44013</v>
      </c>
    </row>
    <row r="126" spans="2:15" x14ac:dyDescent="0.3">
      <c r="B126" s="71" t="s">
        <v>23</v>
      </c>
      <c r="C126" s="79">
        <v>44004</v>
      </c>
      <c r="D126" s="80" t="s">
        <v>280</v>
      </c>
      <c r="E126" s="81">
        <v>270</v>
      </c>
      <c r="F126" s="82">
        <v>0.04</v>
      </c>
      <c r="G126" s="76">
        <v>148.14814814814815</v>
      </c>
      <c r="H126" s="81">
        <v>245</v>
      </c>
      <c r="I126" s="74">
        <v>250</v>
      </c>
      <c r="J126" s="83"/>
      <c r="K126" s="76">
        <v>148.14814814814815</v>
      </c>
      <c r="L126" s="77">
        <v>282</v>
      </c>
      <c r="M126" s="84">
        <v>4.4444444444444446E-2</v>
      </c>
      <c r="N126" s="76">
        <v>1777.7777777777778</v>
      </c>
      <c r="O126" s="78">
        <v>44013</v>
      </c>
    </row>
    <row r="127" spans="2:15" x14ac:dyDescent="0.3">
      <c r="B127" s="71" t="s">
        <v>23</v>
      </c>
      <c r="C127" s="79">
        <v>44004</v>
      </c>
      <c r="D127" s="80" t="s">
        <v>280</v>
      </c>
      <c r="E127" s="81">
        <v>270</v>
      </c>
      <c r="F127" s="82">
        <v>0.04</v>
      </c>
      <c r="G127" s="76">
        <v>148.14814814814815</v>
      </c>
      <c r="H127" s="81">
        <v>245</v>
      </c>
      <c r="I127" s="74">
        <v>250</v>
      </c>
      <c r="J127" s="83"/>
      <c r="K127" s="76">
        <v>148.14814814814815</v>
      </c>
      <c r="L127" s="77">
        <v>292</v>
      </c>
      <c r="M127" s="84">
        <v>8.1481481481481488E-2</v>
      </c>
      <c r="N127" s="76">
        <v>3259.2592592592591</v>
      </c>
      <c r="O127" s="78">
        <v>44042</v>
      </c>
    </row>
    <row r="128" spans="2:15" x14ac:dyDescent="0.3">
      <c r="B128" s="71" t="s">
        <v>23</v>
      </c>
      <c r="C128" s="79">
        <v>44005</v>
      </c>
      <c r="D128" s="80" t="s">
        <v>281</v>
      </c>
      <c r="E128" s="81">
        <v>62.5</v>
      </c>
      <c r="F128" s="82">
        <v>0.08</v>
      </c>
      <c r="G128" s="76">
        <v>1280</v>
      </c>
      <c r="H128" s="81">
        <v>57</v>
      </c>
      <c r="I128" s="74">
        <v>146.94999999999999</v>
      </c>
      <c r="J128" s="83"/>
      <c r="K128" s="76">
        <v>1280</v>
      </c>
      <c r="L128" s="77">
        <v>60</v>
      </c>
      <c r="M128" s="84">
        <v>-0.04</v>
      </c>
      <c r="N128" s="76">
        <v>-3200</v>
      </c>
      <c r="O128" s="78">
        <v>44026</v>
      </c>
    </row>
    <row r="129" spans="2:15" x14ac:dyDescent="0.3">
      <c r="B129" s="71" t="s">
        <v>23</v>
      </c>
      <c r="C129" s="79">
        <v>44008</v>
      </c>
      <c r="D129" s="80" t="s">
        <v>282</v>
      </c>
      <c r="E129" s="81">
        <v>50</v>
      </c>
      <c r="F129" s="82">
        <v>0.04</v>
      </c>
      <c r="G129" s="76">
        <v>800</v>
      </c>
      <c r="H129" s="81">
        <v>44</v>
      </c>
      <c r="I129" s="74">
        <v>94.5</v>
      </c>
      <c r="J129" s="83"/>
      <c r="K129" s="76">
        <v>800</v>
      </c>
      <c r="L129" s="77">
        <v>58</v>
      </c>
      <c r="M129" s="84">
        <v>0.16</v>
      </c>
      <c r="N129" s="76">
        <v>6400</v>
      </c>
      <c r="O129" s="78">
        <v>44019</v>
      </c>
    </row>
    <row r="130" spans="2:15" x14ac:dyDescent="0.3">
      <c r="B130" s="71" t="s">
        <v>23</v>
      </c>
      <c r="C130" s="79">
        <v>44008</v>
      </c>
      <c r="D130" s="80" t="s">
        <v>282</v>
      </c>
      <c r="E130" s="81">
        <v>50</v>
      </c>
      <c r="F130" s="82">
        <v>0.04</v>
      </c>
      <c r="G130" s="76">
        <v>800</v>
      </c>
      <c r="H130" s="81">
        <v>44</v>
      </c>
      <c r="I130" s="74">
        <v>94.5</v>
      </c>
      <c r="J130" s="83"/>
      <c r="K130" s="76">
        <v>800</v>
      </c>
      <c r="L130" s="77">
        <v>54</v>
      </c>
      <c r="M130" s="84">
        <v>0.08</v>
      </c>
      <c r="N130" s="76">
        <v>3200</v>
      </c>
      <c r="O130" s="78">
        <v>44026</v>
      </c>
    </row>
    <row r="131" spans="2:15" x14ac:dyDescent="0.3">
      <c r="B131" s="71" t="s">
        <v>23</v>
      </c>
      <c r="C131" s="79">
        <v>44008</v>
      </c>
      <c r="D131" s="80" t="s">
        <v>37</v>
      </c>
      <c r="E131" s="81">
        <v>40</v>
      </c>
      <c r="F131" s="82">
        <v>0.04</v>
      </c>
      <c r="G131" s="76">
        <v>1000</v>
      </c>
      <c r="H131" s="81">
        <v>37</v>
      </c>
      <c r="I131" s="74">
        <v>98.2</v>
      </c>
      <c r="J131" s="83"/>
      <c r="K131" s="76">
        <v>1000</v>
      </c>
      <c r="L131" s="77">
        <v>45</v>
      </c>
      <c r="M131" s="84">
        <v>0.125</v>
      </c>
      <c r="N131" s="76">
        <v>5000</v>
      </c>
      <c r="O131" s="78">
        <v>44020</v>
      </c>
    </row>
    <row r="132" spans="2:15" x14ac:dyDescent="0.3">
      <c r="B132" s="71" t="s">
        <v>23</v>
      </c>
      <c r="C132" s="79">
        <v>44008</v>
      </c>
      <c r="D132" s="80" t="s">
        <v>37</v>
      </c>
      <c r="E132" s="81">
        <v>40</v>
      </c>
      <c r="F132" s="82">
        <v>0.04</v>
      </c>
      <c r="G132" s="76">
        <v>1000</v>
      </c>
      <c r="H132" s="81">
        <v>37</v>
      </c>
      <c r="I132" s="74">
        <v>98.2</v>
      </c>
      <c r="J132" s="83"/>
      <c r="K132" s="76">
        <v>1000</v>
      </c>
      <c r="L132" s="77">
        <v>32.5</v>
      </c>
      <c r="M132" s="84">
        <v>-0.1875</v>
      </c>
      <c r="N132" s="76">
        <v>-7500</v>
      </c>
      <c r="O132" s="78">
        <v>44091</v>
      </c>
    </row>
    <row r="133" spans="2:15" x14ac:dyDescent="0.3">
      <c r="B133" s="71" t="s">
        <v>23</v>
      </c>
      <c r="C133" s="79">
        <v>44014</v>
      </c>
      <c r="D133" s="80" t="s">
        <v>283</v>
      </c>
      <c r="E133" s="81">
        <v>1230</v>
      </c>
      <c r="F133" s="82">
        <v>0.04</v>
      </c>
      <c r="G133" s="76">
        <v>32.520325203252035</v>
      </c>
      <c r="H133" s="81">
        <v>1140</v>
      </c>
      <c r="I133" s="74">
        <v>2264.9499999999998</v>
      </c>
      <c r="J133" s="83"/>
      <c r="K133" s="76">
        <v>32.520325203252035</v>
      </c>
      <c r="L133" s="77">
        <v>1415</v>
      </c>
      <c r="M133" s="84">
        <v>0.15040650406504066</v>
      </c>
      <c r="N133" s="76">
        <v>6016.2601626016267</v>
      </c>
      <c r="O133" s="78">
        <v>44026</v>
      </c>
    </row>
    <row r="134" spans="2:15" x14ac:dyDescent="0.3">
      <c r="B134" s="71" t="s">
        <v>23</v>
      </c>
      <c r="C134" s="79">
        <v>44014</v>
      </c>
      <c r="D134" s="80" t="s">
        <v>283</v>
      </c>
      <c r="E134" s="81">
        <v>1230</v>
      </c>
      <c r="F134" s="82">
        <v>0.04</v>
      </c>
      <c r="G134" s="76">
        <v>32.520325203252035</v>
      </c>
      <c r="H134" s="81">
        <v>1140</v>
      </c>
      <c r="I134" s="74">
        <v>2264.9499999999998</v>
      </c>
      <c r="J134" s="83"/>
      <c r="K134" s="76">
        <v>32.520325203252035</v>
      </c>
      <c r="L134" s="77">
        <v>1340</v>
      </c>
      <c r="M134" s="84">
        <v>8.943089430894309E-2</v>
      </c>
      <c r="N134" s="76">
        <v>3577.2357723577238</v>
      </c>
      <c r="O134" s="78">
        <v>44027</v>
      </c>
    </row>
    <row r="135" spans="2:15" x14ac:dyDescent="0.3">
      <c r="B135" s="71" t="s">
        <v>23</v>
      </c>
      <c r="C135" s="79">
        <v>44014</v>
      </c>
      <c r="D135" s="80" t="s">
        <v>284</v>
      </c>
      <c r="E135" s="81">
        <v>460</v>
      </c>
      <c r="F135" s="82">
        <v>0.04</v>
      </c>
      <c r="G135" s="76">
        <v>86.956521739130437</v>
      </c>
      <c r="H135" s="81">
        <v>440</v>
      </c>
      <c r="I135" s="74">
        <v>1352</v>
      </c>
      <c r="J135" s="83"/>
      <c r="K135" s="76">
        <v>86.956521739130437</v>
      </c>
      <c r="L135" s="77">
        <v>520</v>
      </c>
      <c r="M135" s="84">
        <v>0.13043478260869565</v>
      </c>
      <c r="N135" s="76">
        <v>5217.391304347826</v>
      </c>
      <c r="O135" s="78">
        <v>44029</v>
      </c>
    </row>
    <row r="136" spans="2:15" x14ac:dyDescent="0.3">
      <c r="B136" s="71" t="s">
        <v>23</v>
      </c>
      <c r="C136" s="79">
        <v>44014</v>
      </c>
      <c r="D136" s="80" t="s">
        <v>284</v>
      </c>
      <c r="E136" s="81">
        <v>460</v>
      </c>
      <c r="F136" s="82">
        <v>0.04</v>
      </c>
      <c r="G136" s="76">
        <v>86.956521739130437</v>
      </c>
      <c r="H136" s="81">
        <v>440</v>
      </c>
      <c r="I136" s="74">
        <v>1352</v>
      </c>
      <c r="J136" s="83"/>
      <c r="K136" s="76">
        <v>86.956521739130437</v>
      </c>
      <c r="L136" s="77">
        <v>470</v>
      </c>
      <c r="M136" s="84">
        <v>2.1739130434782608E-2</v>
      </c>
      <c r="N136" s="76">
        <v>869.56521739130437</v>
      </c>
      <c r="O136" s="78">
        <v>44029</v>
      </c>
    </row>
    <row r="137" spans="2:15" x14ac:dyDescent="0.3">
      <c r="B137" s="71" t="s">
        <v>23</v>
      </c>
      <c r="C137" s="79">
        <v>44019</v>
      </c>
      <c r="D137" s="80" t="s">
        <v>285</v>
      </c>
      <c r="E137" s="81">
        <v>1110</v>
      </c>
      <c r="F137" s="82">
        <v>0.04</v>
      </c>
      <c r="G137" s="76">
        <v>36.036036036036037</v>
      </c>
      <c r="H137" s="81">
        <v>1040</v>
      </c>
      <c r="I137" s="74">
        <v>848.1</v>
      </c>
      <c r="J137" s="83"/>
      <c r="K137" s="76">
        <v>36.036036036036037</v>
      </c>
      <c r="L137" s="77">
        <v>1250</v>
      </c>
      <c r="M137" s="84">
        <v>0.12612612612612611</v>
      </c>
      <c r="N137" s="76">
        <v>5045.0450450450453</v>
      </c>
      <c r="O137" s="78">
        <v>44025</v>
      </c>
    </row>
    <row r="138" spans="2:15" x14ac:dyDescent="0.3">
      <c r="B138" s="71" t="s">
        <v>23</v>
      </c>
      <c r="C138" s="79">
        <v>44019</v>
      </c>
      <c r="D138" s="80" t="s">
        <v>285</v>
      </c>
      <c r="E138" s="81">
        <v>1110</v>
      </c>
      <c r="F138" s="82">
        <v>0.04</v>
      </c>
      <c r="G138" s="76">
        <v>36.036036036036037</v>
      </c>
      <c r="H138" s="81">
        <v>1040</v>
      </c>
      <c r="I138" s="74">
        <v>848.1</v>
      </c>
      <c r="J138" s="83"/>
      <c r="K138" s="76">
        <v>36.036036036036037</v>
      </c>
      <c r="L138" s="77">
        <v>1285</v>
      </c>
      <c r="M138" s="84">
        <v>0.15765765765765766</v>
      </c>
      <c r="N138" s="76">
        <v>6306.3063063063064</v>
      </c>
      <c r="O138" s="78">
        <v>44029</v>
      </c>
    </row>
    <row r="139" spans="2:15" x14ac:dyDescent="0.3">
      <c r="B139" s="71" t="s">
        <v>23</v>
      </c>
      <c r="C139" s="79">
        <v>44019</v>
      </c>
      <c r="D139" s="80" t="s">
        <v>286</v>
      </c>
      <c r="E139" s="81">
        <v>97</v>
      </c>
      <c r="F139" s="82">
        <v>0.04</v>
      </c>
      <c r="G139" s="76">
        <v>412.37113402061857</v>
      </c>
      <c r="H139" s="81">
        <v>90</v>
      </c>
      <c r="I139" s="74">
        <v>206.95</v>
      </c>
      <c r="J139" s="83"/>
      <c r="K139" s="76">
        <v>412.37113402061857</v>
      </c>
      <c r="L139" s="77">
        <v>114</v>
      </c>
      <c r="M139" s="84">
        <v>0.17525773195876287</v>
      </c>
      <c r="N139" s="76">
        <v>7010.3092783505153</v>
      </c>
      <c r="O139" s="78">
        <v>44047</v>
      </c>
    </row>
    <row r="140" spans="2:15" x14ac:dyDescent="0.3">
      <c r="B140" s="71" t="s">
        <v>23</v>
      </c>
      <c r="C140" s="79">
        <v>44019</v>
      </c>
      <c r="D140" s="80" t="s">
        <v>286</v>
      </c>
      <c r="E140" s="81">
        <v>97</v>
      </c>
      <c r="F140" s="82">
        <v>0.04</v>
      </c>
      <c r="G140" s="76">
        <v>412.37113402061857</v>
      </c>
      <c r="H140" s="81">
        <v>90</v>
      </c>
      <c r="I140" s="74">
        <v>206.95</v>
      </c>
      <c r="J140" s="83"/>
      <c r="K140" s="76">
        <v>412.37113402061857</v>
      </c>
      <c r="L140" s="77">
        <v>112</v>
      </c>
      <c r="M140" s="84">
        <v>0.15463917525773196</v>
      </c>
      <c r="N140" s="76">
        <v>6185.5670103092789</v>
      </c>
      <c r="O140" s="78">
        <v>44047</v>
      </c>
    </row>
    <row r="141" spans="2:15" x14ac:dyDescent="0.3">
      <c r="B141" s="71" t="s">
        <v>23</v>
      </c>
      <c r="C141" s="79">
        <v>44020</v>
      </c>
      <c r="D141" s="80" t="s">
        <v>287</v>
      </c>
      <c r="E141" s="81">
        <v>425</v>
      </c>
      <c r="F141" s="82">
        <v>0.08</v>
      </c>
      <c r="G141" s="76">
        <v>188.23529411764707</v>
      </c>
      <c r="H141" s="81">
        <v>390</v>
      </c>
      <c r="I141" s="74">
        <v>650</v>
      </c>
      <c r="J141" s="83"/>
      <c r="K141" s="76">
        <v>188.23529411764707</v>
      </c>
      <c r="L141" s="77">
        <v>432</v>
      </c>
      <c r="M141" s="84">
        <v>1.6470588235294119E-2</v>
      </c>
      <c r="N141" s="76">
        <v>1317.6470588235295</v>
      </c>
      <c r="O141" s="78">
        <v>44042</v>
      </c>
    </row>
    <row r="142" spans="2:15" x14ac:dyDescent="0.3">
      <c r="B142" s="71" t="s">
        <v>23</v>
      </c>
      <c r="C142" s="79">
        <v>44020</v>
      </c>
      <c r="D142" s="80" t="s">
        <v>31</v>
      </c>
      <c r="E142" s="81">
        <v>35</v>
      </c>
      <c r="F142" s="82">
        <v>0.08</v>
      </c>
      <c r="G142" s="76">
        <v>2285.7142857142858</v>
      </c>
      <c r="H142" s="81"/>
      <c r="I142" s="74">
        <v>79.8</v>
      </c>
      <c r="J142" s="83"/>
      <c r="K142" s="76">
        <v>2285.7142857142858</v>
      </c>
      <c r="L142" s="77">
        <v>32.5</v>
      </c>
      <c r="M142" s="84">
        <v>-7.1428571428571425E-2</v>
      </c>
      <c r="N142" s="76">
        <v>-5714.2857142857147</v>
      </c>
      <c r="O142" s="78">
        <v>44042</v>
      </c>
    </row>
    <row r="143" spans="2:15" x14ac:dyDescent="0.3">
      <c r="B143" s="71" t="s">
        <v>23</v>
      </c>
      <c r="C143" s="79">
        <v>44021</v>
      </c>
      <c r="D143" s="80" t="s">
        <v>288</v>
      </c>
      <c r="E143" s="81">
        <v>70</v>
      </c>
      <c r="F143" s="82">
        <v>0.08</v>
      </c>
      <c r="G143" s="76">
        <v>1142.8571428571429</v>
      </c>
      <c r="H143" s="81">
        <v>65</v>
      </c>
      <c r="I143" s="74">
        <v>334.95</v>
      </c>
      <c r="J143" s="83"/>
      <c r="K143" s="76">
        <v>1142.8571428571429</v>
      </c>
      <c r="L143" s="77">
        <v>65</v>
      </c>
      <c r="M143" s="84">
        <v>-7.1428571428571425E-2</v>
      </c>
      <c r="N143" s="76">
        <v>-5714.2857142857147</v>
      </c>
      <c r="O143" s="78">
        <v>44026</v>
      </c>
    </row>
    <row r="144" spans="2:15" x14ac:dyDescent="0.3">
      <c r="B144" s="71" t="s">
        <v>23</v>
      </c>
      <c r="C144" s="79">
        <v>44026</v>
      </c>
      <c r="D144" s="80" t="s">
        <v>289</v>
      </c>
      <c r="E144" s="81">
        <v>295</v>
      </c>
      <c r="F144" s="82">
        <v>0.04</v>
      </c>
      <c r="G144" s="76">
        <v>135.59322033898306</v>
      </c>
      <c r="H144" s="81">
        <v>275</v>
      </c>
      <c r="I144" s="74">
        <v>718</v>
      </c>
      <c r="J144" s="83"/>
      <c r="K144" s="76">
        <v>135.59322033898306</v>
      </c>
      <c r="L144" s="77">
        <v>325</v>
      </c>
      <c r="M144" s="84">
        <v>0.10169491525423729</v>
      </c>
      <c r="N144" s="76">
        <v>4067.7966101694919</v>
      </c>
      <c r="O144" s="78">
        <v>44042</v>
      </c>
    </row>
    <row r="145" spans="2:15" x14ac:dyDescent="0.3">
      <c r="B145" s="71" t="s">
        <v>23</v>
      </c>
      <c r="C145" s="79">
        <v>44026</v>
      </c>
      <c r="D145" s="80" t="s">
        <v>289</v>
      </c>
      <c r="E145" s="81">
        <v>295</v>
      </c>
      <c r="F145" s="82">
        <v>0.04</v>
      </c>
      <c r="G145" s="76">
        <v>135.59322033898306</v>
      </c>
      <c r="H145" s="81">
        <v>275</v>
      </c>
      <c r="I145" s="74">
        <v>718</v>
      </c>
      <c r="J145" s="83"/>
      <c r="K145" s="76">
        <v>135.59322033898306</v>
      </c>
      <c r="L145" s="77">
        <v>360</v>
      </c>
      <c r="M145" s="84">
        <v>0.22033898305084745</v>
      </c>
      <c r="N145" s="76">
        <v>8813.5593220338997</v>
      </c>
      <c r="O145" s="78">
        <v>44048</v>
      </c>
    </row>
    <row r="146" spans="2:15" x14ac:dyDescent="0.3">
      <c r="B146" s="71" t="s">
        <v>23</v>
      </c>
      <c r="C146" s="79">
        <v>44026</v>
      </c>
      <c r="D146" s="80" t="s">
        <v>290</v>
      </c>
      <c r="E146" s="81">
        <v>39</v>
      </c>
      <c r="F146" s="82">
        <v>0.08</v>
      </c>
      <c r="G146" s="76">
        <v>2051.2820512820513</v>
      </c>
      <c r="H146" s="81">
        <v>36</v>
      </c>
      <c r="I146" s="74">
        <v>49.55</v>
      </c>
      <c r="J146" s="83"/>
      <c r="K146" s="76">
        <v>2051.2820512820513</v>
      </c>
      <c r="L146" s="77">
        <v>41</v>
      </c>
      <c r="M146" s="84">
        <v>5.128205128205128E-2</v>
      </c>
      <c r="N146" s="76">
        <v>4102.5641025641025</v>
      </c>
      <c r="O146" s="78">
        <v>44033</v>
      </c>
    </row>
    <row r="147" spans="2:15" x14ac:dyDescent="0.3">
      <c r="B147" s="71" t="s">
        <v>23</v>
      </c>
      <c r="C147" s="79">
        <v>44027</v>
      </c>
      <c r="D147" s="80" t="s">
        <v>291</v>
      </c>
      <c r="E147" s="81">
        <v>73</v>
      </c>
      <c r="F147" s="82">
        <v>0.04</v>
      </c>
      <c r="G147" s="76">
        <v>547.94520547945206</v>
      </c>
      <c r="H147" s="81">
        <v>65</v>
      </c>
      <c r="I147" s="74">
        <v>90</v>
      </c>
      <c r="J147" s="83"/>
      <c r="K147" s="76">
        <v>547.94520547945206</v>
      </c>
      <c r="L147" s="77">
        <v>73.5</v>
      </c>
      <c r="M147" s="84">
        <v>6.8493150684931503E-3</v>
      </c>
      <c r="N147" s="76">
        <v>273.97260273972603</v>
      </c>
      <c r="O147" s="78">
        <v>44047</v>
      </c>
    </row>
    <row r="148" spans="2:15" x14ac:dyDescent="0.3">
      <c r="B148" s="71" t="s">
        <v>23</v>
      </c>
      <c r="C148" s="79">
        <v>44027</v>
      </c>
      <c r="D148" s="80" t="s">
        <v>291</v>
      </c>
      <c r="E148" s="81">
        <v>73</v>
      </c>
      <c r="F148" s="82">
        <v>0.04</v>
      </c>
      <c r="G148" s="76">
        <v>547.94520547945206</v>
      </c>
      <c r="H148" s="81">
        <v>65</v>
      </c>
      <c r="I148" s="74">
        <v>90</v>
      </c>
      <c r="J148" s="83"/>
      <c r="K148" s="76">
        <v>547.94520547945206</v>
      </c>
      <c r="L148" s="77">
        <v>80</v>
      </c>
      <c r="M148" s="84">
        <v>9.5890410958904104E-2</v>
      </c>
      <c r="N148" s="76">
        <v>3835.6164383561645</v>
      </c>
      <c r="O148" s="78">
        <v>44055</v>
      </c>
    </row>
    <row r="149" spans="2:15" x14ac:dyDescent="0.3">
      <c r="B149" s="71" t="s">
        <v>23</v>
      </c>
      <c r="C149" s="79">
        <v>44028</v>
      </c>
      <c r="D149" s="80" t="s">
        <v>37</v>
      </c>
      <c r="E149" s="81">
        <v>35</v>
      </c>
      <c r="F149" s="82">
        <v>0.04</v>
      </c>
      <c r="G149" s="76">
        <v>1142.8571428571429</v>
      </c>
      <c r="H149" s="81"/>
      <c r="I149" s="74">
        <v>98.2</v>
      </c>
      <c r="J149" s="83"/>
      <c r="K149" s="76">
        <v>1142.8571428571429</v>
      </c>
      <c r="L149" s="77">
        <v>30.5</v>
      </c>
      <c r="M149" s="84">
        <v>-0.12857142857142856</v>
      </c>
      <c r="N149" s="76">
        <v>-5142.8571428571431</v>
      </c>
      <c r="O149" s="78">
        <v>44113</v>
      </c>
    </row>
    <row r="150" spans="2:15" x14ac:dyDescent="0.3">
      <c r="B150" s="71" t="s">
        <v>23</v>
      </c>
      <c r="C150" s="79">
        <v>44028</v>
      </c>
      <c r="D150" s="80" t="s">
        <v>292</v>
      </c>
      <c r="E150" s="81">
        <v>505</v>
      </c>
      <c r="F150" s="82">
        <v>0.04</v>
      </c>
      <c r="G150" s="76">
        <v>79.207920792079207</v>
      </c>
      <c r="H150" s="81">
        <v>475</v>
      </c>
      <c r="I150" s="74">
        <v>961.25</v>
      </c>
      <c r="J150" s="83"/>
      <c r="K150" s="76">
        <v>79.207920792079207</v>
      </c>
      <c r="L150" s="77">
        <v>548</v>
      </c>
      <c r="M150" s="84">
        <v>8.5148514851485155E-2</v>
      </c>
      <c r="N150" s="76">
        <v>3405.9405940594061</v>
      </c>
      <c r="O150" s="78">
        <v>44053</v>
      </c>
    </row>
    <row r="151" spans="2:15" x14ac:dyDescent="0.3">
      <c r="B151" s="71" t="s">
        <v>23</v>
      </c>
      <c r="C151" s="79">
        <v>44028</v>
      </c>
      <c r="D151" s="80" t="s">
        <v>292</v>
      </c>
      <c r="E151" s="81">
        <v>505</v>
      </c>
      <c r="F151" s="82">
        <v>0.04</v>
      </c>
      <c r="G151" s="76">
        <v>79.207920792079207</v>
      </c>
      <c r="H151" s="81">
        <v>475</v>
      </c>
      <c r="I151" s="74">
        <v>961.25</v>
      </c>
      <c r="J151" s="83"/>
      <c r="K151" s="76">
        <v>79.207920792079207</v>
      </c>
      <c r="L151" s="77">
        <v>532</v>
      </c>
      <c r="M151" s="84">
        <v>5.3465346534653464E-2</v>
      </c>
      <c r="N151" s="76">
        <v>2138.6138613861385</v>
      </c>
      <c r="O151" s="78">
        <v>44057</v>
      </c>
    </row>
    <row r="152" spans="2:15" x14ac:dyDescent="0.3">
      <c r="B152" s="71" t="s">
        <v>23</v>
      </c>
      <c r="C152" s="79">
        <v>44035</v>
      </c>
      <c r="D152" s="80" t="s">
        <v>293</v>
      </c>
      <c r="E152" s="81">
        <v>87</v>
      </c>
      <c r="F152" s="82">
        <v>0.04</v>
      </c>
      <c r="G152" s="76">
        <v>459.77011494252872</v>
      </c>
      <c r="H152" s="81">
        <v>82</v>
      </c>
      <c r="I152" s="74">
        <v>112.75</v>
      </c>
      <c r="J152" s="83"/>
      <c r="K152" s="76">
        <v>459.77011494252872</v>
      </c>
      <c r="L152" s="77">
        <v>91.5</v>
      </c>
      <c r="M152" s="84">
        <v>5.1724137931034482E-2</v>
      </c>
      <c r="N152" s="76">
        <v>2068.9655172413791</v>
      </c>
      <c r="O152" s="78">
        <v>44057</v>
      </c>
    </row>
    <row r="153" spans="2:15" x14ac:dyDescent="0.3">
      <c r="B153" s="71" t="s">
        <v>23</v>
      </c>
      <c r="C153" s="79">
        <v>44035</v>
      </c>
      <c r="D153" s="80" t="s">
        <v>293</v>
      </c>
      <c r="E153" s="81">
        <v>87</v>
      </c>
      <c r="F153" s="82">
        <v>0.04</v>
      </c>
      <c r="G153" s="76">
        <v>459.77011494252872</v>
      </c>
      <c r="H153" s="81">
        <v>82</v>
      </c>
      <c r="I153" s="74">
        <v>112.75</v>
      </c>
      <c r="J153" s="83"/>
      <c r="K153" s="76">
        <v>459.77011494252872</v>
      </c>
      <c r="L153" s="77">
        <v>98</v>
      </c>
      <c r="M153" s="84">
        <v>0.12643678160919541</v>
      </c>
      <c r="N153" s="76">
        <v>5057.4712643678158</v>
      </c>
      <c r="O153" s="78">
        <v>44064</v>
      </c>
    </row>
    <row r="154" spans="2:15" x14ac:dyDescent="0.3">
      <c r="B154" s="71" t="s">
        <v>23</v>
      </c>
      <c r="C154" s="79">
        <v>44035</v>
      </c>
      <c r="D154" s="80" t="s">
        <v>294</v>
      </c>
      <c r="E154" s="81">
        <v>1700</v>
      </c>
      <c r="F154" s="82">
        <v>0.04</v>
      </c>
      <c r="G154" s="76">
        <v>23.529411764705884</v>
      </c>
      <c r="H154" s="81">
        <v>1580</v>
      </c>
      <c r="I154" s="74">
        <v>2541</v>
      </c>
      <c r="J154" s="83"/>
      <c r="K154" s="76">
        <v>23.529411764705884</v>
      </c>
      <c r="L154" s="77">
        <v>1810</v>
      </c>
      <c r="M154" s="84">
        <v>6.4705882352941183E-2</v>
      </c>
      <c r="N154" s="76">
        <v>2588.2352941176473</v>
      </c>
      <c r="O154" s="78">
        <v>44033</v>
      </c>
    </row>
    <row r="155" spans="2:15" x14ac:dyDescent="0.3">
      <c r="B155" s="71" t="s">
        <v>23</v>
      </c>
      <c r="C155" s="79">
        <v>44035</v>
      </c>
      <c r="D155" s="80" t="s">
        <v>294</v>
      </c>
      <c r="E155" s="81">
        <v>1700</v>
      </c>
      <c r="F155" s="82">
        <v>0.04</v>
      </c>
      <c r="G155" s="76">
        <v>23.529411764705884</v>
      </c>
      <c r="H155" s="81">
        <v>1580</v>
      </c>
      <c r="I155" s="74">
        <v>2541</v>
      </c>
      <c r="J155" s="83"/>
      <c r="K155" s="76">
        <v>23.529411764705884</v>
      </c>
      <c r="L155" s="77">
        <v>2130</v>
      </c>
      <c r="M155" s="84">
        <v>0.25294117647058822</v>
      </c>
      <c r="N155" s="76">
        <v>10117.64705882353</v>
      </c>
      <c r="O155" s="78">
        <v>44050</v>
      </c>
    </row>
    <row r="156" spans="2:15" x14ac:dyDescent="0.3">
      <c r="B156" s="71" t="s">
        <v>23</v>
      </c>
      <c r="C156" s="79">
        <v>44036</v>
      </c>
      <c r="D156" s="80" t="s">
        <v>295</v>
      </c>
      <c r="E156" s="81">
        <v>133</v>
      </c>
      <c r="F156" s="82">
        <v>0.04</v>
      </c>
      <c r="G156" s="76">
        <v>300.75187969924809</v>
      </c>
      <c r="H156" s="81">
        <v>123</v>
      </c>
      <c r="I156" s="74">
        <v>294</v>
      </c>
      <c r="J156" s="83"/>
      <c r="K156" s="76">
        <v>300.75187969924809</v>
      </c>
      <c r="L156" s="77">
        <v>153</v>
      </c>
      <c r="M156" s="84">
        <v>0.15037593984962405</v>
      </c>
      <c r="N156" s="76">
        <v>6015.0375939849619</v>
      </c>
      <c r="O156" s="78">
        <v>44040</v>
      </c>
    </row>
    <row r="157" spans="2:15" x14ac:dyDescent="0.3">
      <c r="B157" s="71" t="s">
        <v>23</v>
      </c>
      <c r="C157" s="79">
        <v>44036</v>
      </c>
      <c r="D157" s="80" t="s">
        <v>295</v>
      </c>
      <c r="E157" s="81">
        <v>133</v>
      </c>
      <c r="F157" s="82">
        <v>0.04</v>
      </c>
      <c r="G157" s="76">
        <v>300.75187969924809</v>
      </c>
      <c r="H157" s="81">
        <v>123</v>
      </c>
      <c r="I157" s="74">
        <v>294</v>
      </c>
      <c r="J157" s="83"/>
      <c r="K157" s="76">
        <v>300.75187969924809</v>
      </c>
      <c r="L157" s="77">
        <v>140</v>
      </c>
      <c r="M157" s="84">
        <v>5.2631578947368418E-2</v>
      </c>
      <c r="N157" s="76">
        <v>2105.2631578947367</v>
      </c>
      <c r="O157" s="78">
        <v>44048</v>
      </c>
    </row>
    <row r="158" spans="2:15" x14ac:dyDescent="0.3">
      <c r="B158" s="71" t="s">
        <v>23</v>
      </c>
      <c r="C158" s="79">
        <v>44041</v>
      </c>
      <c r="D158" s="80" t="s">
        <v>296</v>
      </c>
      <c r="E158" s="81">
        <v>425</v>
      </c>
      <c r="F158" s="82">
        <v>0.04</v>
      </c>
      <c r="G158" s="76">
        <v>94.117647058823536</v>
      </c>
      <c r="H158" s="81">
        <v>407</v>
      </c>
      <c r="I158" s="74">
        <v>272</v>
      </c>
      <c r="J158" s="83"/>
      <c r="K158" s="76">
        <v>94.117647058823536</v>
      </c>
      <c r="L158" s="77">
        <v>470</v>
      </c>
      <c r="M158" s="84">
        <v>0.10588235294117647</v>
      </c>
      <c r="N158" s="76">
        <v>4235.2941176470595</v>
      </c>
      <c r="O158" s="78">
        <v>44047</v>
      </c>
    </row>
    <row r="159" spans="2:15" x14ac:dyDescent="0.3">
      <c r="B159" s="71" t="s">
        <v>23</v>
      </c>
      <c r="C159" s="79">
        <v>44041</v>
      </c>
      <c r="D159" s="80" t="s">
        <v>296</v>
      </c>
      <c r="E159" s="81">
        <v>425</v>
      </c>
      <c r="F159" s="82">
        <v>0.04</v>
      </c>
      <c r="G159" s="76">
        <v>94.117647058823536</v>
      </c>
      <c r="H159" s="81">
        <v>407</v>
      </c>
      <c r="I159" s="74">
        <v>272</v>
      </c>
      <c r="J159" s="83"/>
      <c r="K159" s="76">
        <v>94.117647058823536</v>
      </c>
      <c r="L159" s="77">
        <v>595</v>
      </c>
      <c r="M159" s="84">
        <v>0.4</v>
      </c>
      <c r="N159" s="76">
        <v>16000.000000000002</v>
      </c>
      <c r="O159" s="78">
        <v>44047</v>
      </c>
    </row>
    <row r="160" spans="2:15" x14ac:dyDescent="0.3">
      <c r="B160" s="71" t="s">
        <v>23</v>
      </c>
      <c r="C160" s="79">
        <v>44043</v>
      </c>
      <c r="D160" s="80" t="s">
        <v>224</v>
      </c>
      <c r="E160" s="81">
        <v>187</v>
      </c>
      <c r="F160" s="82">
        <v>0.04</v>
      </c>
      <c r="G160" s="76">
        <v>213.90374331550802</v>
      </c>
      <c r="H160" s="81">
        <v>165</v>
      </c>
      <c r="I160" s="74">
        <v>240</v>
      </c>
      <c r="J160" s="83"/>
      <c r="K160" s="76">
        <v>213.90374331550802</v>
      </c>
      <c r="L160" s="77">
        <v>212</v>
      </c>
      <c r="M160" s="84">
        <v>0.13368983957219252</v>
      </c>
      <c r="N160" s="76">
        <v>5347.5935828877009</v>
      </c>
      <c r="O160" s="78">
        <v>44047</v>
      </c>
    </row>
    <row r="161" spans="2:15" x14ac:dyDescent="0.3">
      <c r="B161" s="71" t="s">
        <v>23</v>
      </c>
      <c r="C161" s="79">
        <v>44043</v>
      </c>
      <c r="D161" s="80" t="s">
        <v>297</v>
      </c>
      <c r="E161" s="81">
        <v>1560</v>
      </c>
      <c r="F161" s="82">
        <v>0.04</v>
      </c>
      <c r="G161" s="76">
        <v>25.641025641025642</v>
      </c>
      <c r="H161" s="81">
        <v>1400</v>
      </c>
      <c r="I161" s="74">
        <v>1186.2</v>
      </c>
      <c r="J161" s="83"/>
      <c r="K161" s="76">
        <v>25.641025641025642</v>
      </c>
      <c r="L161" s="77">
        <v>1740</v>
      </c>
      <c r="M161" s="84">
        <v>0.11538461538461539</v>
      </c>
      <c r="N161" s="76">
        <v>4615.3846153846152</v>
      </c>
      <c r="O161" s="78">
        <v>44053</v>
      </c>
    </row>
    <row r="162" spans="2:15" x14ac:dyDescent="0.3">
      <c r="B162" s="71" t="s">
        <v>23</v>
      </c>
      <c r="C162" s="79">
        <v>44047</v>
      </c>
      <c r="D162" s="80" t="s">
        <v>239</v>
      </c>
      <c r="E162" s="81">
        <v>430</v>
      </c>
      <c r="F162" s="82">
        <v>0.04</v>
      </c>
      <c r="G162" s="76">
        <v>93.023255813953483</v>
      </c>
      <c r="H162" s="81">
        <v>375</v>
      </c>
      <c r="I162" s="74">
        <v>391.65</v>
      </c>
      <c r="J162" s="83"/>
      <c r="K162" s="76">
        <v>93.023255813953483</v>
      </c>
      <c r="L162" s="77">
        <v>485</v>
      </c>
      <c r="M162" s="84">
        <v>0.12790697674418605</v>
      </c>
      <c r="N162" s="76">
        <v>5116.2790697674418</v>
      </c>
      <c r="O162" s="78">
        <v>44074</v>
      </c>
    </row>
    <row r="163" spans="2:15" x14ac:dyDescent="0.3">
      <c r="B163" s="71" t="s">
        <v>23</v>
      </c>
      <c r="C163" s="79">
        <v>44048</v>
      </c>
      <c r="D163" s="80" t="s">
        <v>38</v>
      </c>
      <c r="E163" s="81">
        <v>220</v>
      </c>
      <c r="F163" s="82">
        <v>0.04</v>
      </c>
      <c r="G163" s="76">
        <v>181.81818181818181</v>
      </c>
      <c r="H163" s="81">
        <v>185</v>
      </c>
      <c r="I163" s="74">
        <v>310.55</v>
      </c>
      <c r="J163" s="83"/>
      <c r="K163" s="76">
        <v>181.81818181818181</v>
      </c>
      <c r="L163" s="77">
        <v>252.5</v>
      </c>
      <c r="M163" s="84">
        <v>0.14772727272727273</v>
      </c>
      <c r="N163" s="76">
        <v>5909.090909090909</v>
      </c>
      <c r="O163" s="78">
        <v>44053</v>
      </c>
    </row>
    <row r="164" spans="2:15" x14ac:dyDescent="0.3">
      <c r="B164" s="71" t="s">
        <v>23</v>
      </c>
      <c r="C164" s="79">
        <v>44049</v>
      </c>
      <c r="D164" s="80" t="s">
        <v>298</v>
      </c>
      <c r="E164" s="81">
        <v>1000</v>
      </c>
      <c r="F164" s="82">
        <v>0.04</v>
      </c>
      <c r="G164" s="76">
        <v>40</v>
      </c>
      <c r="H164" s="81">
        <v>950</v>
      </c>
      <c r="I164" s="74">
        <v>1320</v>
      </c>
      <c r="J164" s="83"/>
      <c r="K164" s="76">
        <v>40</v>
      </c>
      <c r="L164" s="77">
        <v>1090</v>
      </c>
      <c r="M164" s="84">
        <v>0.09</v>
      </c>
      <c r="N164" s="76">
        <v>3600</v>
      </c>
      <c r="O164" s="78">
        <v>44049</v>
      </c>
    </row>
    <row r="165" spans="2:15" x14ac:dyDescent="0.3">
      <c r="B165" s="71" t="s">
        <v>23</v>
      </c>
      <c r="C165" s="79">
        <v>44049</v>
      </c>
      <c r="D165" s="80" t="s">
        <v>299</v>
      </c>
      <c r="E165" s="81">
        <v>1400</v>
      </c>
      <c r="F165" s="82">
        <v>0.08</v>
      </c>
      <c r="G165" s="76">
        <v>57.142857142857146</v>
      </c>
      <c r="H165" s="83">
        <v>950</v>
      </c>
      <c r="I165" s="74">
        <v>1080</v>
      </c>
      <c r="J165" s="83"/>
      <c r="K165" s="76">
        <v>57.142857142857146</v>
      </c>
      <c r="L165" s="77">
        <v>1315</v>
      </c>
      <c r="M165" s="84">
        <v>-6.0714285714285714E-2</v>
      </c>
      <c r="N165" s="76">
        <v>-4857.1428571428578</v>
      </c>
      <c r="O165" s="78">
        <v>44057</v>
      </c>
    </row>
    <row r="166" spans="2:15" x14ac:dyDescent="0.3">
      <c r="B166" s="71" t="s">
        <v>23</v>
      </c>
      <c r="C166" s="79">
        <v>44050</v>
      </c>
      <c r="D166" s="80" t="s">
        <v>39</v>
      </c>
      <c r="E166" s="81">
        <v>50.5</v>
      </c>
      <c r="F166" s="82">
        <v>0.04</v>
      </c>
      <c r="G166" s="76">
        <v>792.0792079207921</v>
      </c>
      <c r="H166" s="81">
        <v>46</v>
      </c>
      <c r="I166" s="74" t="s">
        <v>191</v>
      </c>
      <c r="J166" s="83"/>
      <c r="K166" s="76">
        <v>792.0792079207921</v>
      </c>
      <c r="L166" s="77">
        <v>58</v>
      </c>
      <c r="M166" s="84">
        <v>0.14851485148514851</v>
      </c>
      <c r="N166" s="76">
        <v>5940.5940594059412</v>
      </c>
      <c r="O166" s="78">
        <v>44063</v>
      </c>
    </row>
    <row r="167" spans="2:15" x14ac:dyDescent="0.3">
      <c r="B167" s="71" t="s">
        <v>23</v>
      </c>
      <c r="C167" s="79">
        <v>44050</v>
      </c>
      <c r="D167" s="80" t="s">
        <v>39</v>
      </c>
      <c r="E167" s="81">
        <v>50.5</v>
      </c>
      <c r="F167" s="82">
        <v>0.04</v>
      </c>
      <c r="G167" s="76">
        <v>792.0792079207921</v>
      </c>
      <c r="H167" s="81">
        <v>46</v>
      </c>
      <c r="I167" s="74" t="s">
        <v>191</v>
      </c>
      <c r="J167" s="83"/>
      <c r="K167" s="76">
        <v>792.0792079207921</v>
      </c>
      <c r="L167" s="77">
        <v>64</v>
      </c>
      <c r="M167" s="84">
        <v>0.26732673267326734</v>
      </c>
      <c r="N167" s="76">
        <v>10693.069306930693</v>
      </c>
      <c r="O167" s="78">
        <v>44068</v>
      </c>
    </row>
    <row r="168" spans="2:15" x14ac:dyDescent="0.3">
      <c r="B168" s="71" t="s">
        <v>23</v>
      </c>
      <c r="C168" s="79">
        <v>44050</v>
      </c>
      <c r="D168" s="80" t="s">
        <v>300</v>
      </c>
      <c r="E168" s="81">
        <v>130</v>
      </c>
      <c r="F168" s="82">
        <v>0.04</v>
      </c>
      <c r="G168" s="76">
        <v>307.69230769230768</v>
      </c>
      <c r="H168" s="81"/>
      <c r="I168" s="74">
        <v>211.3</v>
      </c>
      <c r="J168" s="83"/>
      <c r="K168" s="76">
        <v>307.69230769230768</v>
      </c>
      <c r="L168" s="77">
        <v>148</v>
      </c>
      <c r="M168" s="84">
        <v>0.13846153846153847</v>
      </c>
      <c r="N168" s="76">
        <v>5538.4615384615381</v>
      </c>
      <c r="O168" s="78">
        <v>44064</v>
      </c>
    </row>
    <row r="169" spans="2:15" x14ac:dyDescent="0.3">
      <c r="B169" s="71" t="s">
        <v>23</v>
      </c>
      <c r="C169" s="79">
        <v>44050</v>
      </c>
      <c r="D169" s="80" t="s">
        <v>301</v>
      </c>
      <c r="E169" s="81">
        <v>132</v>
      </c>
      <c r="F169" s="82">
        <v>0.04</v>
      </c>
      <c r="G169" s="76">
        <v>303.030303030303</v>
      </c>
      <c r="H169" s="81"/>
      <c r="I169" s="74">
        <v>362</v>
      </c>
      <c r="J169" s="83"/>
      <c r="K169" s="76">
        <v>303.030303030303</v>
      </c>
      <c r="L169" s="77">
        <v>150</v>
      </c>
      <c r="M169" s="84">
        <v>0.13636363636363635</v>
      </c>
      <c r="N169" s="76">
        <v>5454.545454545454</v>
      </c>
      <c r="O169" s="78">
        <v>44063</v>
      </c>
    </row>
    <row r="170" spans="2:15" x14ac:dyDescent="0.3">
      <c r="B170" s="71" t="s">
        <v>23</v>
      </c>
      <c r="C170" s="79">
        <v>44054</v>
      </c>
      <c r="D170" s="80" t="s">
        <v>302</v>
      </c>
      <c r="E170" s="81">
        <v>480</v>
      </c>
      <c r="F170" s="82">
        <v>0.04</v>
      </c>
      <c r="G170" s="76">
        <v>83.333333333333329</v>
      </c>
      <c r="H170" s="81">
        <v>450</v>
      </c>
      <c r="I170" s="74">
        <v>467.8</v>
      </c>
      <c r="J170" s="83"/>
      <c r="K170" s="76">
        <v>83.333333333333329</v>
      </c>
      <c r="L170" s="77">
        <v>455</v>
      </c>
      <c r="M170" s="84">
        <v>-5.2083333333333336E-2</v>
      </c>
      <c r="N170" s="76">
        <v>-2083.333333333333</v>
      </c>
      <c r="O170" s="78">
        <v>44057</v>
      </c>
    </row>
    <row r="171" spans="2:15" x14ac:dyDescent="0.3">
      <c r="B171" s="71" t="s">
        <v>23</v>
      </c>
      <c r="C171" s="79">
        <v>44054</v>
      </c>
      <c r="D171" s="80" t="s">
        <v>303</v>
      </c>
      <c r="E171" s="81">
        <v>183</v>
      </c>
      <c r="F171" s="82">
        <v>0.04</v>
      </c>
      <c r="G171" s="76">
        <v>218.5792349726776</v>
      </c>
      <c r="H171" s="81">
        <v>172</v>
      </c>
      <c r="I171" s="74">
        <v>619</v>
      </c>
      <c r="J171" s="83"/>
      <c r="K171" s="76">
        <v>218.5792349726776</v>
      </c>
      <c r="L171" s="77">
        <v>207</v>
      </c>
      <c r="M171" s="84">
        <v>0.13114754098360656</v>
      </c>
      <c r="N171" s="76">
        <v>5245.9016393442625</v>
      </c>
      <c r="O171" s="78">
        <v>44057</v>
      </c>
    </row>
    <row r="172" spans="2:15" x14ac:dyDescent="0.3">
      <c r="B172" s="71" t="s">
        <v>23</v>
      </c>
      <c r="C172" s="79">
        <v>44061</v>
      </c>
      <c r="D172" s="80" t="s">
        <v>30</v>
      </c>
      <c r="E172" s="81">
        <v>680</v>
      </c>
      <c r="F172" s="82">
        <v>0.08</v>
      </c>
      <c r="G172" s="76">
        <v>117.64705882352941</v>
      </c>
      <c r="H172" s="81">
        <v>640</v>
      </c>
      <c r="I172" s="74">
        <v>572.95000000000005</v>
      </c>
      <c r="J172" s="83"/>
      <c r="K172" s="76">
        <v>117.64705882352941</v>
      </c>
      <c r="L172" s="77">
        <v>605</v>
      </c>
      <c r="M172" s="84">
        <v>-0.11029411764705882</v>
      </c>
      <c r="N172" s="76">
        <v>-8823.5294117647063</v>
      </c>
      <c r="O172" s="78">
        <v>44195</v>
      </c>
    </row>
    <row r="173" spans="2:15" x14ac:dyDescent="0.3">
      <c r="B173" s="71" t="s">
        <v>23</v>
      </c>
      <c r="C173" s="79">
        <v>44061</v>
      </c>
      <c r="D173" s="80" t="s">
        <v>304</v>
      </c>
      <c r="E173" s="81">
        <v>40</v>
      </c>
      <c r="F173" s="82">
        <v>0.04</v>
      </c>
      <c r="G173" s="76">
        <v>1000</v>
      </c>
      <c r="H173" s="81">
        <v>36</v>
      </c>
      <c r="I173" s="74">
        <v>97.5</v>
      </c>
      <c r="J173" s="83"/>
      <c r="K173" s="76">
        <v>1000</v>
      </c>
      <c r="L173" s="77">
        <v>38.5</v>
      </c>
      <c r="M173" s="84">
        <v>-3.7499999999999999E-2</v>
      </c>
      <c r="N173" s="76">
        <v>-1500</v>
      </c>
      <c r="O173" s="78">
        <v>44070</v>
      </c>
    </row>
    <row r="174" spans="2:15" x14ac:dyDescent="0.3">
      <c r="B174" s="71" t="s">
        <v>23</v>
      </c>
      <c r="C174" s="79">
        <v>44061</v>
      </c>
      <c r="D174" s="80" t="s">
        <v>35</v>
      </c>
      <c r="E174" s="81">
        <v>41.5</v>
      </c>
      <c r="F174" s="82">
        <v>0.08</v>
      </c>
      <c r="G174" s="76">
        <v>1927.7108433734941</v>
      </c>
      <c r="H174" s="81">
        <v>38</v>
      </c>
      <c r="I174" s="74">
        <v>54</v>
      </c>
      <c r="J174" s="83"/>
      <c r="K174" s="76">
        <v>1927.7108433734941</v>
      </c>
      <c r="L174" s="77">
        <v>40</v>
      </c>
      <c r="M174" s="84">
        <v>-3.614457831325301E-2</v>
      </c>
      <c r="N174" s="76">
        <v>-2891.5662650602412</v>
      </c>
      <c r="O174" s="78">
        <v>44126</v>
      </c>
    </row>
    <row r="175" spans="2:15" x14ac:dyDescent="0.3">
      <c r="B175" s="71" t="s">
        <v>23</v>
      </c>
      <c r="C175" s="79">
        <v>44062</v>
      </c>
      <c r="D175" s="80" t="s">
        <v>305</v>
      </c>
      <c r="E175" s="81">
        <v>1015</v>
      </c>
      <c r="F175" s="82">
        <v>0.04</v>
      </c>
      <c r="G175" s="76">
        <v>39.408866995073893</v>
      </c>
      <c r="H175" s="81">
        <v>950</v>
      </c>
      <c r="I175" s="74">
        <v>1176.5999999999999</v>
      </c>
      <c r="J175" s="83"/>
      <c r="K175" s="76">
        <v>39.408866995073893</v>
      </c>
      <c r="L175" s="77">
        <v>1070</v>
      </c>
      <c r="M175" s="84">
        <v>5.4187192118226604E-2</v>
      </c>
      <c r="N175" s="76">
        <v>2167.4876847290643</v>
      </c>
      <c r="O175" s="78">
        <v>44068</v>
      </c>
    </row>
    <row r="176" spans="2:15" x14ac:dyDescent="0.3">
      <c r="B176" s="71" t="s">
        <v>23</v>
      </c>
      <c r="C176" s="79">
        <v>44062</v>
      </c>
      <c r="D176" s="80" t="s">
        <v>305</v>
      </c>
      <c r="E176" s="81">
        <v>1015</v>
      </c>
      <c r="F176" s="82">
        <v>0.04</v>
      </c>
      <c r="G176" s="76">
        <v>39.408866995073893</v>
      </c>
      <c r="H176" s="81">
        <v>950</v>
      </c>
      <c r="I176" s="74">
        <v>1176.5999999999999</v>
      </c>
      <c r="J176" s="83"/>
      <c r="K176" s="76">
        <v>39.408866995073893</v>
      </c>
      <c r="L176" s="77">
        <v>1140</v>
      </c>
      <c r="M176" s="84">
        <v>0.12315270935960591</v>
      </c>
      <c r="N176" s="76">
        <v>4926.1083743842364</v>
      </c>
      <c r="O176" s="78">
        <v>44074</v>
      </c>
    </row>
    <row r="177" spans="2:15" x14ac:dyDescent="0.3">
      <c r="B177" s="71" t="s">
        <v>23</v>
      </c>
      <c r="C177" s="79">
        <v>44062</v>
      </c>
      <c r="D177" s="80" t="s">
        <v>306</v>
      </c>
      <c r="E177" s="81">
        <v>435</v>
      </c>
      <c r="F177" s="82">
        <v>0.04</v>
      </c>
      <c r="G177" s="76">
        <v>91.954022988505741</v>
      </c>
      <c r="H177" s="81">
        <v>410</v>
      </c>
      <c r="I177" s="74">
        <v>805</v>
      </c>
      <c r="J177" s="83"/>
      <c r="K177" s="76">
        <v>91.954022988505741</v>
      </c>
      <c r="L177" s="77">
        <v>515</v>
      </c>
      <c r="M177" s="84">
        <v>0.18390804597701149</v>
      </c>
      <c r="N177" s="76">
        <v>7356.3218390804595</v>
      </c>
      <c r="O177" s="78">
        <v>44069</v>
      </c>
    </row>
    <row r="178" spans="2:15" x14ac:dyDescent="0.3">
      <c r="B178" s="71" t="s">
        <v>23</v>
      </c>
      <c r="C178" s="79">
        <v>44062</v>
      </c>
      <c r="D178" s="80" t="s">
        <v>307</v>
      </c>
      <c r="E178" s="81">
        <v>200</v>
      </c>
      <c r="F178" s="82">
        <v>0.04</v>
      </c>
      <c r="G178" s="76">
        <v>200</v>
      </c>
      <c r="H178" s="81">
        <v>180</v>
      </c>
      <c r="I178" s="74" t="s">
        <v>191</v>
      </c>
      <c r="J178" s="83"/>
      <c r="K178" s="76">
        <v>200</v>
      </c>
      <c r="L178" s="77">
        <v>238</v>
      </c>
      <c r="M178" s="84">
        <v>0.19</v>
      </c>
      <c r="N178" s="76">
        <v>7600</v>
      </c>
      <c r="O178" s="78">
        <v>44069</v>
      </c>
    </row>
    <row r="179" spans="2:15" x14ac:dyDescent="0.3">
      <c r="B179" s="71" t="s">
        <v>23</v>
      </c>
      <c r="C179" s="79">
        <v>44062</v>
      </c>
      <c r="D179" s="80" t="s">
        <v>40</v>
      </c>
      <c r="E179" s="81">
        <v>270</v>
      </c>
      <c r="F179" s="82">
        <v>0.04</v>
      </c>
      <c r="G179" s="76">
        <v>148.14814814814815</v>
      </c>
      <c r="H179" s="81">
        <v>250</v>
      </c>
      <c r="I179" s="74">
        <v>208.4</v>
      </c>
      <c r="J179" s="83"/>
      <c r="K179" s="76">
        <v>148.14814814814815</v>
      </c>
      <c r="L179" s="77">
        <v>292</v>
      </c>
      <c r="M179" s="84">
        <v>8.1481481481481488E-2</v>
      </c>
      <c r="N179" s="76">
        <v>3259.2592592592591</v>
      </c>
      <c r="O179" s="78">
        <v>44071</v>
      </c>
    </row>
    <row r="180" spans="2:15" x14ac:dyDescent="0.3">
      <c r="B180" s="71" t="s">
        <v>23</v>
      </c>
      <c r="C180" s="79">
        <v>44063</v>
      </c>
      <c r="D180" s="80" t="s">
        <v>308</v>
      </c>
      <c r="E180" s="81">
        <v>73</v>
      </c>
      <c r="F180" s="82">
        <v>0.04</v>
      </c>
      <c r="G180" s="76">
        <v>547.94520547945206</v>
      </c>
      <c r="H180" s="81">
        <v>68</v>
      </c>
      <c r="I180" s="74">
        <v>112</v>
      </c>
      <c r="J180" s="83"/>
      <c r="K180" s="76">
        <v>547.94520547945206</v>
      </c>
      <c r="L180" s="77">
        <v>64</v>
      </c>
      <c r="M180" s="84">
        <v>-0.12328767123287671</v>
      </c>
      <c r="N180" s="76">
        <v>-4931.5068493150684</v>
      </c>
      <c r="O180" s="78">
        <v>44089</v>
      </c>
    </row>
    <row r="181" spans="2:15" x14ac:dyDescent="0.3">
      <c r="B181" s="71" t="s">
        <v>23</v>
      </c>
      <c r="C181" s="79">
        <v>44063</v>
      </c>
      <c r="D181" s="80" t="s">
        <v>309</v>
      </c>
      <c r="E181" s="81">
        <v>177</v>
      </c>
      <c r="F181" s="82">
        <v>0.04</v>
      </c>
      <c r="G181" s="76">
        <v>225.98870056497177</v>
      </c>
      <c r="H181" s="81"/>
      <c r="I181" s="74">
        <v>227.4</v>
      </c>
      <c r="J181" s="83"/>
      <c r="K181" s="76">
        <v>225.98870056497177</v>
      </c>
      <c r="L181" s="77">
        <v>179</v>
      </c>
      <c r="M181" s="84">
        <v>1.1299435028248588E-2</v>
      </c>
      <c r="N181" s="76">
        <v>451.97740112994353</v>
      </c>
      <c r="O181" s="78">
        <v>44081</v>
      </c>
    </row>
    <row r="182" spans="2:15" x14ac:dyDescent="0.3">
      <c r="B182" s="71" t="s">
        <v>23</v>
      </c>
      <c r="C182" s="79">
        <v>44063</v>
      </c>
      <c r="D182" s="80" t="s">
        <v>41</v>
      </c>
      <c r="E182" s="81">
        <v>410</v>
      </c>
      <c r="F182" s="82">
        <v>0.04</v>
      </c>
      <c r="G182" s="76">
        <v>97.560975609756099</v>
      </c>
      <c r="H182" s="81"/>
      <c r="I182" s="74">
        <v>359.2</v>
      </c>
      <c r="J182" s="83"/>
      <c r="K182" s="76">
        <v>97.560975609756099</v>
      </c>
      <c r="L182" s="77">
        <v>404</v>
      </c>
      <c r="M182" s="84">
        <v>-1.4634146341463415E-2</v>
      </c>
      <c r="N182" s="76">
        <v>-585.36585365853659</v>
      </c>
      <c r="O182" s="78">
        <v>44081</v>
      </c>
    </row>
    <row r="183" spans="2:15" x14ac:dyDescent="0.3">
      <c r="B183" s="71" t="s">
        <v>23</v>
      </c>
      <c r="C183" s="79">
        <v>44063</v>
      </c>
      <c r="D183" s="80" t="s">
        <v>42</v>
      </c>
      <c r="E183" s="81">
        <v>135.5</v>
      </c>
      <c r="F183" s="82">
        <v>0.04</v>
      </c>
      <c r="G183" s="76">
        <v>295.2029520295203</v>
      </c>
      <c r="H183" s="81"/>
      <c r="I183" s="74">
        <v>217</v>
      </c>
      <c r="J183" s="83"/>
      <c r="K183" s="76">
        <v>295.2029520295203</v>
      </c>
      <c r="L183" s="77">
        <v>133</v>
      </c>
      <c r="M183" s="84">
        <v>-1.8450184501845018E-2</v>
      </c>
      <c r="N183" s="76">
        <v>-738.00738007380073</v>
      </c>
      <c r="O183" s="78">
        <v>44081</v>
      </c>
    </row>
    <row r="184" spans="2:15" x14ac:dyDescent="0.3">
      <c r="B184" s="71" t="s">
        <v>23</v>
      </c>
      <c r="C184" s="79">
        <v>44064</v>
      </c>
      <c r="D184" s="80" t="s">
        <v>43</v>
      </c>
      <c r="E184" s="81">
        <v>465</v>
      </c>
      <c r="F184" s="82">
        <v>0.04</v>
      </c>
      <c r="G184" s="76">
        <v>86.021505376344081</v>
      </c>
      <c r="H184" s="81">
        <v>430</v>
      </c>
      <c r="I184" s="74">
        <v>143.6</v>
      </c>
      <c r="J184" s="83"/>
      <c r="K184" s="76">
        <v>86.021505376344081</v>
      </c>
      <c r="L184" s="77">
        <v>475</v>
      </c>
      <c r="M184" s="84">
        <v>2.1505376344086023E-2</v>
      </c>
      <c r="N184" s="76">
        <v>860.21505376344078</v>
      </c>
      <c r="O184" s="78">
        <v>44074</v>
      </c>
    </row>
    <row r="185" spans="2:15" x14ac:dyDescent="0.3">
      <c r="B185" s="71" t="s">
        <v>23</v>
      </c>
      <c r="C185" s="79">
        <v>44069</v>
      </c>
      <c r="D185" s="80" t="s">
        <v>310</v>
      </c>
      <c r="E185" s="81">
        <v>210</v>
      </c>
      <c r="F185" s="82">
        <v>0.04</v>
      </c>
      <c r="G185" s="76">
        <v>190.47619047619048</v>
      </c>
      <c r="H185" s="81">
        <v>190</v>
      </c>
      <c r="I185" s="74">
        <v>440</v>
      </c>
      <c r="J185" s="83"/>
      <c r="K185" s="76">
        <v>190.47619047619048</v>
      </c>
      <c r="L185" s="77">
        <v>228</v>
      </c>
      <c r="M185" s="84">
        <v>8.5714285714285715E-2</v>
      </c>
      <c r="N185" s="76">
        <v>3428.5714285714284</v>
      </c>
      <c r="O185" s="78">
        <v>44117</v>
      </c>
    </row>
    <row r="186" spans="2:15" x14ac:dyDescent="0.3">
      <c r="B186" s="71" t="s">
        <v>23</v>
      </c>
      <c r="C186" s="79">
        <v>44069</v>
      </c>
      <c r="D186" s="80" t="s">
        <v>44</v>
      </c>
      <c r="E186" s="81">
        <v>190</v>
      </c>
      <c r="F186" s="82">
        <v>0.04</v>
      </c>
      <c r="G186" s="76">
        <v>210.52631578947367</v>
      </c>
      <c r="H186" s="81"/>
      <c r="I186" s="74">
        <v>125.7</v>
      </c>
      <c r="J186" s="83"/>
      <c r="K186" s="76">
        <v>210.52631578947367</v>
      </c>
      <c r="L186" s="77">
        <v>187</v>
      </c>
      <c r="M186" s="84">
        <v>-1.5789473684210527E-2</v>
      </c>
      <c r="N186" s="76">
        <v>-631.57894736842104</v>
      </c>
      <c r="O186" s="78">
        <v>44134</v>
      </c>
    </row>
    <row r="187" spans="2:15" x14ac:dyDescent="0.3">
      <c r="B187" s="71" t="s">
        <v>23</v>
      </c>
      <c r="C187" s="79">
        <v>44077</v>
      </c>
      <c r="D187" s="80" t="s">
        <v>234</v>
      </c>
      <c r="E187" s="81">
        <v>530</v>
      </c>
      <c r="F187" s="82">
        <v>0.04</v>
      </c>
      <c r="G187" s="76">
        <v>75.471698113207552</v>
      </c>
      <c r="H187" s="81"/>
      <c r="I187" s="74">
        <v>160.1</v>
      </c>
      <c r="J187" s="83"/>
      <c r="K187" s="76">
        <v>75.471698113207552</v>
      </c>
      <c r="L187" s="77">
        <v>525</v>
      </c>
      <c r="M187" s="84">
        <v>-9.433962264150943E-3</v>
      </c>
      <c r="N187" s="76">
        <v>-377.35849056603774</v>
      </c>
      <c r="O187" s="78">
        <v>44097</v>
      </c>
    </row>
    <row r="188" spans="2:15" x14ac:dyDescent="0.3">
      <c r="B188" s="71" t="s">
        <v>23</v>
      </c>
      <c r="C188" s="79">
        <v>44077</v>
      </c>
      <c r="D188" s="80" t="s">
        <v>32</v>
      </c>
      <c r="E188" s="81">
        <v>223</v>
      </c>
      <c r="F188" s="82">
        <v>0.04</v>
      </c>
      <c r="G188" s="76">
        <v>179.37219730941703</v>
      </c>
      <c r="H188" s="81"/>
      <c r="I188" s="74">
        <v>207.15</v>
      </c>
      <c r="J188" s="83"/>
      <c r="K188" s="76">
        <v>179.37219730941703</v>
      </c>
      <c r="L188" s="77">
        <v>209</v>
      </c>
      <c r="M188" s="84">
        <v>-6.2780269058295965E-2</v>
      </c>
      <c r="N188" s="76">
        <v>-2511.2107623318384</v>
      </c>
      <c r="O188" s="78">
        <v>44102</v>
      </c>
    </row>
    <row r="189" spans="2:15" x14ac:dyDescent="0.3">
      <c r="B189" s="71" t="s">
        <v>23</v>
      </c>
      <c r="C189" s="79">
        <v>44081</v>
      </c>
      <c r="D189" s="80" t="s">
        <v>311</v>
      </c>
      <c r="E189" s="81">
        <v>485</v>
      </c>
      <c r="F189" s="82">
        <v>0.04</v>
      </c>
      <c r="G189" s="76">
        <v>82.474226804123717</v>
      </c>
      <c r="H189" s="81">
        <v>460</v>
      </c>
      <c r="I189" s="74">
        <v>435.85</v>
      </c>
      <c r="J189" s="83"/>
      <c r="K189" s="76">
        <v>82.474226804123717</v>
      </c>
      <c r="L189" s="77">
        <v>465</v>
      </c>
      <c r="M189" s="84">
        <v>-4.1237113402061855E-2</v>
      </c>
      <c r="N189" s="76">
        <v>-1649.4845360824743</v>
      </c>
      <c r="O189" s="78">
        <v>44084</v>
      </c>
    </row>
    <row r="190" spans="2:15" x14ac:dyDescent="0.3">
      <c r="B190" s="71" t="s">
        <v>23</v>
      </c>
      <c r="C190" s="79">
        <v>44081</v>
      </c>
      <c r="D190" s="80" t="s">
        <v>311</v>
      </c>
      <c r="E190" s="81">
        <v>485</v>
      </c>
      <c r="F190" s="82">
        <v>0.04</v>
      </c>
      <c r="G190" s="76">
        <v>82.474226804123717</v>
      </c>
      <c r="H190" s="81">
        <v>460</v>
      </c>
      <c r="I190" s="74">
        <v>435.85</v>
      </c>
      <c r="J190" s="83"/>
      <c r="K190" s="76">
        <v>82.474226804123717</v>
      </c>
      <c r="L190" s="77">
        <v>500</v>
      </c>
      <c r="M190" s="84">
        <v>3.0927835051546393E-2</v>
      </c>
      <c r="N190" s="76">
        <v>1237.1134020618558</v>
      </c>
      <c r="O190" s="78">
        <v>44181</v>
      </c>
    </row>
    <row r="191" spans="2:15" x14ac:dyDescent="0.3">
      <c r="B191" s="71" t="s">
        <v>23</v>
      </c>
      <c r="C191" s="79">
        <v>44088</v>
      </c>
      <c r="D191" s="80" t="s">
        <v>33</v>
      </c>
      <c r="E191" s="81">
        <v>945</v>
      </c>
      <c r="F191" s="82">
        <v>0.04</v>
      </c>
      <c r="G191" s="76">
        <v>42.328042328042329</v>
      </c>
      <c r="H191" s="81">
        <v>830</v>
      </c>
      <c r="I191" s="74">
        <v>1374.7</v>
      </c>
      <c r="J191" s="83"/>
      <c r="K191" s="76">
        <v>42.328042328042329</v>
      </c>
      <c r="L191" s="77">
        <v>995</v>
      </c>
      <c r="M191" s="84">
        <v>5.2910052910052907E-2</v>
      </c>
      <c r="N191" s="76">
        <v>2116.4021164021165</v>
      </c>
      <c r="O191" s="78">
        <v>44113</v>
      </c>
    </row>
    <row r="192" spans="2:15" x14ac:dyDescent="0.3">
      <c r="B192" s="71" t="s">
        <v>23</v>
      </c>
      <c r="C192" s="79">
        <v>44088</v>
      </c>
      <c r="D192" s="80" t="s">
        <v>312</v>
      </c>
      <c r="E192" s="81">
        <v>182</v>
      </c>
      <c r="F192" s="82">
        <v>0.04</v>
      </c>
      <c r="G192" s="76">
        <v>219.78021978021977</v>
      </c>
      <c r="H192" s="81">
        <v>170</v>
      </c>
      <c r="I192" s="74">
        <v>270.64999999999998</v>
      </c>
      <c r="J192" s="83"/>
      <c r="K192" s="76">
        <v>219.78021978021977</v>
      </c>
      <c r="L192" s="77">
        <v>228</v>
      </c>
      <c r="M192" s="84">
        <v>0.25274725274725274</v>
      </c>
      <c r="N192" s="76">
        <v>10109.89010989011</v>
      </c>
      <c r="O192" s="78">
        <v>44167</v>
      </c>
    </row>
    <row r="193" spans="2:15" x14ac:dyDescent="0.3">
      <c r="B193" s="71" t="s">
        <v>23</v>
      </c>
      <c r="C193" s="79">
        <v>44088</v>
      </c>
      <c r="D193" s="80" t="s">
        <v>312</v>
      </c>
      <c r="E193" s="81">
        <v>182</v>
      </c>
      <c r="F193" s="82">
        <v>0.04</v>
      </c>
      <c r="G193" s="76">
        <v>219.78021978021977</v>
      </c>
      <c r="H193" s="81">
        <v>170</v>
      </c>
      <c r="I193" s="74">
        <v>270.64999999999998</v>
      </c>
      <c r="J193" s="83"/>
      <c r="K193" s="76">
        <v>219.78021978021977</v>
      </c>
      <c r="L193" s="77">
        <v>220</v>
      </c>
      <c r="M193" s="84">
        <v>0.2087912087912088</v>
      </c>
      <c r="N193" s="76">
        <v>8351.6483516483513</v>
      </c>
      <c r="O193" s="78">
        <v>44172</v>
      </c>
    </row>
    <row r="194" spans="2:15" x14ac:dyDescent="0.3">
      <c r="B194" s="71" t="s">
        <v>23</v>
      </c>
      <c r="C194" s="79">
        <v>44088</v>
      </c>
      <c r="D194" s="80" t="s">
        <v>310</v>
      </c>
      <c r="E194" s="81">
        <v>215</v>
      </c>
      <c r="F194" s="82">
        <v>0.04</v>
      </c>
      <c r="G194" s="76">
        <v>186.04651162790697</v>
      </c>
      <c r="H194" s="81"/>
      <c r="I194" s="74">
        <v>440</v>
      </c>
      <c r="J194" s="83"/>
      <c r="K194" s="76">
        <v>186.04651162790697</v>
      </c>
      <c r="L194" s="77">
        <v>262</v>
      </c>
      <c r="M194" s="84">
        <v>0.21860465116279071</v>
      </c>
      <c r="N194" s="76">
        <v>8744.1860465116279</v>
      </c>
      <c r="O194" s="78">
        <v>44145</v>
      </c>
    </row>
    <row r="195" spans="2:15" x14ac:dyDescent="0.3">
      <c r="B195" s="71" t="s">
        <v>23</v>
      </c>
      <c r="C195" s="79">
        <v>44089</v>
      </c>
      <c r="D195" s="80" t="s">
        <v>313</v>
      </c>
      <c r="E195" s="81">
        <v>165</v>
      </c>
      <c r="F195" s="82">
        <v>0.04</v>
      </c>
      <c r="G195" s="76">
        <v>242.42424242424244</v>
      </c>
      <c r="H195" s="81">
        <v>152</v>
      </c>
      <c r="I195" s="74">
        <v>256.85000000000002</v>
      </c>
      <c r="J195" s="83"/>
      <c r="K195" s="76">
        <v>242.42424242424244</v>
      </c>
      <c r="L195" s="77">
        <v>162</v>
      </c>
      <c r="M195" s="84">
        <v>-1.8181818181818181E-2</v>
      </c>
      <c r="N195" s="76">
        <v>-727.27272727272725</v>
      </c>
      <c r="O195" s="78">
        <v>44110</v>
      </c>
    </row>
    <row r="196" spans="2:15" x14ac:dyDescent="0.3">
      <c r="B196" s="71" t="s">
        <v>23</v>
      </c>
      <c r="C196" s="79">
        <v>44089</v>
      </c>
      <c r="D196" s="80" t="s">
        <v>33</v>
      </c>
      <c r="E196" s="81">
        <v>950</v>
      </c>
      <c r="F196" s="82">
        <v>0.04</v>
      </c>
      <c r="G196" s="76">
        <v>42.10526315789474</v>
      </c>
      <c r="H196" s="81"/>
      <c r="I196" s="74">
        <v>1374.7</v>
      </c>
      <c r="J196" s="83"/>
      <c r="K196" s="76">
        <v>42.10526315789474</v>
      </c>
      <c r="L196" s="77">
        <v>1040</v>
      </c>
      <c r="M196" s="84">
        <v>9.4736842105263161E-2</v>
      </c>
      <c r="N196" s="76">
        <v>3789.4736842105267</v>
      </c>
      <c r="O196" s="78">
        <v>44111</v>
      </c>
    </row>
    <row r="197" spans="2:15" x14ac:dyDescent="0.3">
      <c r="B197" s="71" t="s">
        <v>23</v>
      </c>
      <c r="C197" s="79">
        <v>44089</v>
      </c>
      <c r="D197" s="80" t="s">
        <v>314</v>
      </c>
      <c r="E197" s="81">
        <v>482</v>
      </c>
      <c r="F197" s="82">
        <v>0.04</v>
      </c>
      <c r="G197" s="76">
        <v>82.987551867219921</v>
      </c>
      <c r="H197" s="81"/>
      <c r="I197" s="74">
        <v>754.15</v>
      </c>
      <c r="J197" s="83"/>
      <c r="K197" s="76">
        <v>82.987551867219921</v>
      </c>
      <c r="L197" s="77">
        <v>477</v>
      </c>
      <c r="M197" s="84">
        <v>-1.0373443983402489E-2</v>
      </c>
      <c r="N197" s="76">
        <v>-414.93775933609959</v>
      </c>
      <c r="O197" s="78">
        <v>44154</v>
      </c>
    </row>
    <row r="198" spans="2:15" x14ac:dyDescent="0.3">
      <c r="B198" s="71" t="s">
        <v>23</v>
      </c>
      <c r="C198" s="79">
        <v>44090</v>
      </c>
      <c r="D198" s="80" t="s">
        <v>236</v>
      </c>
      <c r="E198" s="81">
        <v>815</v>
      </c>
      <c r="F198" s="82">
        <v>0.04</v>
      </c>
      <c r="G198" s="76">
        <v>49.079754601226995</v>
      </c>
      <c r="H198" s="81"/>
      <c r="I198" s="74">
        <v>3749</v>
      </c>
      <c r="J198" s="83"/>
      <c r="K198" s="76">
        <v>49.079754601226995</v>
      </c>
      <c r="L198" s="77">
        <v>800</v>
      </c>
      <c r="M198" s="84">
        <v>-1.8404907975460124E-2</v>
      </c>
      <c r="N198" s="76">
        <v>-736.19631901840489</v>
      </c>
      <c r="O198" s="78">
        <v>44113</v>
      </c>
    </row>
    <row r="199" spans="2:15" x14ac:dyDescent="0.3">
      <c r="B199" s="71" t="s">
        <v>23</v>
      </c>
      <c r="C199" s="79">
        <v>44091</v>
      </c>
      <c r="D199" s="80" t="s">
        <v>45</v>
      </c>
      <c r="E199" s="81">
        <v>173</v>
      </c>
      <c r="F199" s="82">
        <v>0.04</v>
      </c>
      <c r="G199" s="76">
        <v>231.21387283236993</v>
      </c>
      <c r="H199" s="81">
        <v>160</v>
      </c>
      <c r="I199" s="74">
        <v>507</v>
      </c>
      <c r="J199" s="83"/>
      <c r="K199" s="76">
        <v>231.21387283236993</v>
      </c>
      <c r="L199" s="77">
        <v>210</v>
      </c>
      <c r="M199" s="84">
        <v>0.2138728323699422</v>
      </c>
      <c r="N199" s="76">
        <v>8554.9132947976868</v>
      </c>
      <c r="O199" s="78">
        <v>44169</v>
      </c>
    </row>
    <row r="200" spans="2:15" x14ac:dyDescent="0.3">
      <c r="B200" s="71" t="s">
        <v>23</v>
      </c>
      <c r="C200" s="79">
        <v>44092</v>
      </c>
      <c r="D200" s="80" t="s">
        <v>315</v>
      </c>
      <c r="E200" s="81">
        <v>222</v>
      </c>
      <c r="F200" s="82">
        <v>0.04</v>
      </c>
      <c r="G200" s="76">
        <v>180.18018018018017</v>
      </c>
      <c r="H200" s="81">
        <v>175</v>
      </c>
      <c r="I200" s="74">
        <v>259</v>
      </c>
      <c r="J200" s="83"/>
      <c r="K200" s="76">
        <v>180.18018018018017</v>
      </c>
      <c r="L200" s="77">
        <v>252</v>
      </c>
      <c r="M200" s="84">
        <v>0.13513513513513514</v>
      </c>
      <c r="N200" s="76">
        <v>5405.405405405405</v>
      </c>
      <c r="O200" s="78">
        <v>44097</v>
      </c>
    </row>
    <row r="201" spans="2:15" x14ac:dyDescent="0.3">
      <c r="B201" s="71" t="s">
        <v>23</v>
      </c>
      <c r="C201" s="79">
        <v>44096</v>
      </c>
      <c r="D201" s="80" t="s">
        <v>32</v>
      </c>
      <c r="E201" s="81">
        <v>197</v>
      </c>
      <c r="F201" s="82">
        <v>0.04</v>
      </c>
      <c r="G201" s="76">
        <v>203.04568527918781</v>
      </c>
      <c r="H201" s="81"/>
      <c r="I201" s="74">
        <v>207.15</v>
      </c>
      <c r="J201" s="83"/>
      <c r="K201" s="76">
        <v>203.04568527918781</v>
      </c>
      <c r="L201" s="77">
        <v>189</v>
      </c>
      <c r="M201" s="84">
        <v>-4.060913705583756E-2</v>
      </c>
      <c r="N201" s="76">
        <v>-1624.3654822335025</v>
      </c>
      <c r="O201" s="78">
        <v>44154</v>
      </c>
    </row>
    <row r="202" spans="2:15" x14ac:dyDescent="0.3">
      <c r="B202" s="71" t="s">
        <v>23</v>
      </c>
      <c r="C202" s="79">
        <v>44097</v>
      </c>
      <c r="D202" s="80" t="s">
        <v>314</v>
      </c>
      <c r="E202" s="81">
        <v>430</v>
      </c>
      <c r="F202" s="82">
        <v>0.04</v>
      </c>
      <c r="G202" s="76">
        <v>93.023255813953483</v>
      </c>
      <c r="H202" s="81"/>
      <c r="I202" s="74">
        <v>754.15</v>
      </c>
      <c r="J202" s="83"/>
      <c r="K202" s="76">
        <v>93.023255813953483</v>
      </c>
      <c r="L202" s="77">
        <v>485</v>
      </c>
      <c r="M202" s="84">
        <v>0.12790697674418605</v>
      </c>
      <c r="N202" s="76">
        <v>5116.2790697674418</v>
      </c>
      <c r="O202" s="78">
        <v>44152</v>
      </c>
    </row>
    <row r="203" spans="2:15" x14ac:dyDescent="0.3">
      <c r="B203" s="71" t="s">
        <v>23</v>
      </c>
      <c r="C203" s="79">
        <v>44097</v>
      </c>
      <c r="D203" s="80" t="s">
        <v>236</v>
      </c>
      <c r="E203" s="81">
        <v>710</v>
      </c>
      <c r="F203" s="82">
        <v>0.04</v>
      </c>
      <c r="G203" s="76">
        <v>56.338028169014088</v>
      </c>
      <c r="H203" s="81"/>
      <c r="I203" s="74">
        <v>3749</v>
      </c>
      <c r="J203" s="83"/>
      <c r="K203" s="76">
        <v>56.338028169014088</v>
      </c>
      <c r="L203" s="77">
        <v>795</v>
      </c>
      <c r="M203" s="84">
        <v>0.11971830985915492</v>
      </c>
      <c r="N203" s="76">
        <v>4788.7323943661977</v>
      </c>
      <c r="O203" s="78">
        <v>44113</v>
      </c>
    </row>
    <row r="204" spans="2:15" x14ac:dyDescent="0.3">
      <c r="B204" s="71" t="s">
        <v>23</v>
      </c>
      <c r="C204" s="79">
        <v>44102</v>
      </c>
      <c r="D204" s="80" t="s">
        <v>286</v>
      </c>
      <c r="E204" s="81">
        <v>137</v>
      </c>
      <c r="F204" s="82">
        <v>0.04</v>
      </c>
      <c r="G204" s="76">
        <v>291.97080291970804</v>
      </c>
      <c r="H204" s="81"/>
      <c r="I204" s="74">
        <v>206.95</v>
      </c>
      <c r="J204" s="83"/>
      <c r="K204" s="76">
        <v>291.97080291970804</v>
      </c>
      <c r="L204" s="77">
        <v>142</v>
      </c>
      <c r="M204" s="84">
        <v>3.6496350364963501E-2</v>
      </c>
      <c r="N204" s="76">
        <v>1459.8540145985403</v>
      </c>
      <c r="O204" s="78">
        <v>44179</v>
      </c>
    </row>
    <row r="205" spans="2:15" x14ac:dyDescent="0.3">
      <c r="B205" s="71" t="s">
        <v>23</v>
      </c>
      <c r="C205" s="79">
        <v>44102</v>
      </c>
      <c r="D205" s="80" t="s">
        <v>286</v>
      </c>
      <c r="E205" s="81">
        <v>137</v>
      </c>
      <c r="F205" s="82">
        <v>0.04</v>
      </c>
      <c r="G205" s="76">
        <v>291.97080291970804</v>
      </c>
      <c r="H205" s="81"/>
      <c r="I205" s="74">
        <v>206.95</v>
      </c>
      <c r="J205" s="83"/>
      <c r="K205" s="76">
        <v>291.97080291970804</v>
      </c>
      <c r="L205" s="77">
        <v>175</v>
      </c>
      <c r="M205" s="84">
        <v>0.27737226277372262</v>
      </c>
      <c r="N205" s="76">
        <v>11094.890510948906</v>
      </c>
      <c r="O205" s="78">
        <v>44244</v>
      </c>
    </row>
    <row r="206" spans="2:15" x14ac:dyDescent="0.3">
      <c r="B206" s="71" t="s">
        <v>23</v>
      </c>
      <c r="C206" s="79">
        <v>44103</v>
      </c>
      <c r="D206" s="80" t="s">
        <v>46</v>
      </c>
      <c r="E206" s="81">
        <v>77</v>
      </c>
      <c r="F206" s="82">
        <v>0.04</v>
      </c>
      <c r="G206" s="76">
        <v>519.48051948051943</v>
      </c>
      <c r="H206" s="81"/>
      <c r="I206" s="74">
        <v>175.7</v>
      </c>
      <c r="J206" s="83"/>
      <c r="K206" s="76">
        <v>519.48051948051943</v>
      </c>
      <c r="L206" s="77">
        <v>72.5</v>
      </c>
      <c r="M206" s="84">
        <v>-5.844155844155844E-2</v>
      </c>
      <c r="N206" s="76">
        <v>-2337.6623376623374</v>
      </c>
      <c r="O206" s="78">
        <v>44131</v>
      </c>
    </row>
    <row r="207" spans="2:15" x14ac:dyDescent="0.3">
      <c r="B207" s="71" t="s">
        <v>23</v>
      </c>
      <c r="C207" s="79">
        <v>44105</v>
      </c>
      <c r="D207" s="80" t="s">
        <v>316</v>
      </c>
      <c r="E207" s="81">
        <v>148</v>
      </c>
      <c r="F207" s="82">
        <v>0.04</v>
      </c>
      <c r="G207" s="76">
        <v>270.27027027027026</v>
      </c>
      <c r="H207" s="81"/>
      <c r="I207" s="74">
        <v>294.60000000000002</v>
      </c>
      <c r="J207" s="83"/>
      <c r="K207" s="76">
        <v>270.27027027027026</v>
      </c>
      <c r="L207" s="77">
        <v>142</v>
      </c>
      <c r="M207" s="84">
        <v>-4.0540540540540543E-2</v>
      </c>
      <c r="N207" s="76">
        <v>-1621.6216216216217</v>
      </c>
      <c r="O207" s="78">
        <v>44113</v>
      </c>
    </row>
    <row r="208" spans="2:15" x14ac:dyDescent="0.3">
      <c r="B208" s="71" t="s">
        <v>23</v>
      </c>
      <c r="C208" s="79">
        <v>44111</v>
      </c>
      <c r="D208" s="80" t="s">
        <v>317</v>
      </c>
      <c r="E208" s="81">
        <v>110</v>
      </c>
      <c r="F208" s="82">
        <v>0.04</v>
      </c>
      <c r="G208" s="76">
        <v>363.63636363636363</v>
      </c>
      <c r="H208" s="81"/>
      <c r="I208" s="74">
        <v>170.9</v>
      </c>
      <c r="J208" s="83"/>
      <c r="K208" s="76">
        <v>363.63636363636363</v>
      </c>
      <c r="L208" s="77">
        <v>143</v>
      </c>
      <c r="M208" s="84">
        <v>0.3</v>
      </c>
      <c r="N208" s="76">
        <v>12000</v>
      </c>
      <c r="O208" s="78">
        <v>44145</v>
      </c>
    </row>
    <row r="209" spans="2:15" x14ac:dyDescent="0.3">
      <c r="B209" s="71" t="s">
        <v>23</v>
      </c>
      <c r="C209" s="79">
        <v>44112</v>
      </c>
      <c r="D209" s="80" t="s">
        <v>279</v>
      </c>
      <c r="E209" s="81">
        <v>330</v>
      </c>
      <c r="F209" s="82">
        <v>0.04</v>
      </c>
      <c r="G209" s="76">
        <v>121.21212121212122</v>
      </c>
      <c r="H209" s="81"/>
      <c r="I209" s="74">
        <v>168.45</v>
      </c>
      <c r="J209" s="83"/>
      <c r="K209" s="76">
        <v>121.21212121212122</v>
      </c>
      <c r="L209" s="77">
        <v>290</v>
      </c>
      <c r="M209" s="84">
        <v>-0.12121212121212122</v>
      </c>
      <c r="N209" s="76">
        <v>-4848.484848484849</v>
      </c>
      <c r="O209" s="78">
        <v>44145</v>
      </c>
    </row>
    <row r="210" spans="2:15" x14ac:dyDescent="0.3">
      <c r="B210" s="71" t="s">
        <v>23</v>
      </c>
      <c r="C210" s="79">
        <v>44112</v>
      </c>
      <c r="D210" s="80" t="s">
        <v>279</v>
      </c>
      <c r="E210" s="81">
        <v>330</v>
      </c>
      <c r="F210" s="82">
        <v>0.04</v>
      </c>
      <c r="G210" s="76">
        <v>121.21212121212122</v>
      </c>
      <c r="H210" s="81"/>
      <c r="I210" s="74">
        <v>168.45</v>
      </c>
      <c r="J210" s="83"/>
      <c r="K210" s="76">
        <v>121.21212121212122</v>
      </c>
      <c r="L210" s="77">
        <v>440</v>
      </c>
      <c r="M210" s="84">
        <v>0.33333333333333331</v>
      </c>
      <c r="N210" s="76">
        <v>13333.333333333334</v>
      </c>
      <c r="O210" s="78">
        <v>44158</v>
      </c>
    </row>
    <row r="211" spans="2:15" x14ac:dyDescent="0.3">
      <c r="B211" s="71" t="s">
        <v>23</v>
      </c>
      <c r="C211" s="79">
        <v>44125</v>
      </c>
      <c r="D211" s="80" t="s">
        <v>230</v>
      </c>
      <c r="E211" s="81">
        <v>83</v>
      </c>
      <c r="F211" s="82">
        <v>0.04</v>
      </c>
      <c r="G211" s="76">
        <v>481.92771084337352</v>
      </c>
      <c r="H211" s="81"/>
      <c r="I211" s="74">
        <v>175.85</v>
      </c>
      <c r="J211" s="83"/>
      <c r="K211" s="76">
        <v>481.92771084337352</v>
      </c>
      <c r="L211" s="77">
        <v>87</v>
      </c>
      <c r="M211" s="84">
        <v>4.8192771084337352E-2</v>
      </c>
      <c r="N211" s="76">
        <v>1927.7108433734941</v>
      </c>
      <c r="O211" s="78">
        <v>44131</v>
      </c>
    </row>
    <row r="212" spans="2:15" x14ac:dyDescent="0.3">
      <c r="B212" s="71" t="s">
        <v>23</v>
      </c>
      <c r="C212" s="79">
        <v>44125</v>
      </c>
      <c r="D212" s="80" t="s">
        <v>309</v>
      </c>
      <c r="E212" s="81">
        <v>163</v>
      </c>
      <c r="F212" s="82">
        <v>0.04</v>
      </c>
      <c r="G212" s="76">
        <v>245.39877300613497</v>
      </c>
      <c r="H212" s="81"/>
      <c r="I212" s="74">
        <v>227.4</v>
      </c>
      <c r="J212" s="83"/>
      <c r="K212" s="76">
        <v>245.39877300613497</v>
      </c>
      <c r="L212" s="77">
        <v>171</v>
      </c>
      <c r="M212" s="84">
        <v>4.9079754601226995E-2</v>
      </c>
      <c r="N212" s="76">
        <v>1963.1901840490798</v>
      </c>
      <c r="O212" s="78">
        <v>44131</v>
      </c>
    </row>
    <row r="213" spans="2:15" x14ac:dyDescent="0.3">
      <c r="B213" s="71" t="s">
        <v>23</v>
      </c>
      <c r="C213" s="79">
        <v>44125</v>
      </c>
      <c r="D213" s="80" t="s">
        <v>42</v>
      </c>
      <c r="E213" s="81">
        <v>117</v>
      </c>
      <c r="F213" s="82">
        <v>0.08</v>
      </c>
      <c r="G213" s="76">
        <v>683.76068376068372</v>
      </c>
      <c r="H213" s="81"/>
      <c r="I213" s="74">
        <v>217</v>
      </c>
      <c r="J213" s="83"/>
      <c r="K213" s="76">
        <v>683.76068376068372</v>
      </c>
      <c r="L213" s="77">
        <v>114</v>
      </c>
      <c r="M213" s="84">
        <v>-2.564102564102564E-2</v>
      </c>
      <c r="N213" s="76">
        <v>-2051.2820512820513</v>
      </c>
      <c r="O213" s="78">
        <v>44131</v>
      </c>
    </row>
    <row r="214" spans="2:15" x14ac:dyDescent="0.3">
      <c r="B214" s="71" t="s">
        <v>23</v>
      </c>
      <c r="C214" s="79">
        <v>44125</v>
      </c>
      <c r="D214" s="80" t="s">
        <v>318</v>
      </c>
      <c r="E214" s="81">
        <v>99</v>
      </c>
      <c r="F214" s="82">
        <v>0.04</v>
      </c>
      <c r="G214" s="76">
        <v>404.04040404040404</v>
      </c>
      <c r="H214" s="81"/>
      <c r="I214" s="74">
        <v>116.2</v>
      </c>
      <c r="J214" s="83"/>
      <c r="K214" s="76">
        <v>404.04040404040404</v>
      </c>
      <c r="L214" s="77">
        <v>99</v>
      </c>
      <c r="M214" s="84">
        <v>0</v>
      </c>
      <c r="N214" s="76">
        <v>0</v>
      </c>
      <c r="O214" s="78">
        <v>44131</v>
      </c>
    </row>
    <row r="215" spans="2:15" x14ac:dyDescent="0.3">
      <c r="B215" s="71" t="s">
        <v>23</v>
      </c>
      <c r="C215" s="79">
        <v>44126</v>
      </c>
      <c r="D215" s="80" t="s">
        <v>319</v>
      </c>
      <c r="E215" s="81">
        <v>156</v>
      </c>
      <c r="F215" s="82">
        <v>0.08</v>
      </c>
      <c r="G215" s="76">
        <v>512.82051282051282</v>
      </c>
      <c r="H215" s="81"/>
      <c r="I215" s="74">
        <v>156.55000000000001</v>
      </c>
      <c r="J215" s="83"/>
      <c r="K215" s="76">
        <v>512.82051282051282</v>
      </c>
      <c r="L215" s="77">
        <v>147</v>
      </c>
      <c r="M215" s="84">
        <v>-5.7692307692307696E-2</v>
      </c>
      <c r="N215" s="76">
        <v>-4615.3846153846152</v>
      </c>
      <c r="O215" s="78">
        <v>44152</v>
      </c>
    </row>
    <row r="216" spans="2:15" x14ac:dyDescent="0.3">
      <c r="B216" s="71" t="s">
        <v>23</v>
      </c>
      <c r="C216" s="79">
        <v>44126</v>
      </c>
      <c r="D216" s="80" t="s">
        <v>27</v>
      </c>
      <c r="E216" s="81">
        <v>117</v>
      </c>
      <c r="F216" s="82">
        <v>0.08</v>
      </c>
      <c r="G216" s="76">
        <v>683.76068376068372</v>
      </c>
      <c r="H216" s="81"/>
      <c r="I216" s="74">
        <v>195.5</v>
      </c>
      <c r="J216" s="83"/>
      <c r="K216" s="76">
        <v>683.76068376068372</v>
      </c>
      <c r="L216" s="77">
        <v>110</v>
      </c>
      <c r="M216" s="84">
        <v>-5.9829059829059832E-2</v>
      </c>
      <c r="N216" s="76">
        <v>-4786.3247863247861</v>
      </c>
      <c r="O216" s="78">
        <v>44134</v>
      </c>
    </row>
    <row r="217" spans="2:15" x14ac:dyDescent="0.3">
      <c r="B217" s="71" t="s">
        <v>23</v>
      </c>
      <c r="C217" s="79">
        <v>44133</v>
      </c>
      <c r="D217" s="80" t="s">
        <v>47</v>
      </c>
      <c r="E217" s="81">
        <v>227</v>
      </c>
      <c r="F217" s="82">
        <v>0.04</v>
      </c>
      <c r="G217" s="76">
        <v>176.21145374449338</v>
      </c>
      <c r="H217" s="81">
        <v>210</v>
      </c>
      <c r="I217" s="74">
        <v>663</v>
      </c>
      <c r="J217" s="83"/>
      <c r="K217" s="76">
        <v>176.21145374449338</v>
      </c>
      <c r="L217" s="77">
        <v>346</v>
      </c>
      <c r="M217" s="84">
        <v>0.52422907488986781</v>
      </c>
      <c r="N217" s="76">
        <v>20969.162995594714</v>
      </c>
      <c r="O217" s="78">
        <v>44174</v>
      </c>
    </row>
    <row r="218" spans="2:15" x14ac:dyDescent="0.3">
      <c r="B218" s="71" t="s">
        <v>23</v>
      </c>
      <c r="C218" s="79">
        <v>44140</v>
      </c>
      <c r="D218" s="80" t="s">
        <v>320</v>
      </c>
      <c r="E218" s="81">
        <v>55</v>
      </c>
      <c r="F218" s="82">
        <v>0.04</v>
      </c>
      <c r="G218" s="76">
        <v>727.27272727272725</v>
      </c>
      <c r="H218" s="81">
        <v>53</v>
      </c>
      <c r="I218" s="74">
        <v>202.9</v>
      </c>
      <c r="J218" s="83"/>
      <c r="K218" s="76">
        <v>727.27272727272725</v>
      </c>
      <c r="L218" s="77">
        <v>68</v>
      </c>
      <c r="M218" s="84">
        <v>0.23636363636363636</v>
      </c>
      <c r="N218" s="76">
        <v>9454.545454545454</v>
      </c>
      <c r="O218" s="78">
        <v>44167</v>
      </c>
    </row>
    <row r="219" spans="2:15" x14ac:dyDescent="0.3">
      <c r="B219" s="71" t="s">
        <v>23</v>
      </c>
      <c r="C219" s="79">
        <v>44140</v>
      </c>
      <c r="D219" s="80" t="s">
        <v>320</v>
      </c>
      <c r="E219" s="81">
        <v>55</v>
      </c>
      <c r="F219" s="82">
        <v>0.04</v>
      </c>
      <c r="G219" s="76">
        <v>727.27272727272725</v>
      </c>
      <c r="H219" s="81">
        <v>53</v>
      </c>
      <c r="I219" s="74">
        <v>202.9</v>
      </c>
      <c r="J219" s="83"/>
      <c r="K219" s="76">
        <v>727.27272727272725</v>
      </c>
      <c r="L219" s="77">
        <v>73</v>
      </c>
      <c r="M219" s="84">
        <v>0.32727272727272727</v>
      </c>
      <c r="N219" s="76">
        <v>13090.90909090909</v>
      </c>
      <c r="O219" s="78">
        <v>44174</v>
      </c>
    </row>
    <row r="220" spans="2:15" x14ac:dyDescent="0.3">
      <c r="B220" s="71" t="s">
        <v>23</v>
      </c>
      <c r="C220" s="79">
        <v>44147</v>
      </c>
      <c r="D220" s="80" t="s">
        <v>321</v>
      </c>
      <c r="E220" s="81">
        <v>530</v>
      </c>
      <c r="F220" s="82">
        <v>0.04</v>
      </c>
      <c r="G220" s="76">
        <v>75.471698113207552</v>
      </c>
      <c r="H220" s="81">
        <v>485</v>
      </c>
      <c r="I220" s="74">
        <v>1085</v>
      </c>
      <c r="J220" s="83"/>
      <c r="K220" s="76">
        <v>75.471698113207552</v>
      </c>
      <c r="L220" s="77">
        <v>595</v>
      </c>
      <c r="M220" s="84">
        <v>0.12264150943396226</v>
      </c>
      <c r="N220" s="76">
        <v>4905.6603773584911</v>
      </c>
      <c r="O220" s="78">
        <v>44168</v>
      </c>
    </row>
    <row r="221" spans="2:15" x14ac:dyDescent="0.3">
      <c r="B221" s="71" t="s">
        <v>23</v>
      </c>
      <c r="C221" s="79">
        <v>44147</v>
      </c>
      <c r="D221" s="80" t="s">
        <v>322</v>
      </c>
      <c r="E221" s="81">
        <v>1485</v>
      </c>
      <c r="F221" s="82">
        <v>0.04</v>
      </c>
      <c r="G221" s="76">
        <v>26.936026936026938</v>
      </c>
      <c r="H221" s="81"/>
      <c r="I221" s="74">
        <v>2660</v>
      </c>
      <c r="J221" s="83"/>
      <c r="K221" s="76">
        <v>26.936026936026938</v>
      </c>
      <c r="L221" s="77">
        <v>1800</v>
      </c>
      <c r="M221" s="84">
        <v>0.21212121212121213</v>
      </c>
      <c r="N221" s="76">
        <v>8484.8484848484859</v>
      </c>
      <c r="O221" s="78">
        <v>44174</v>
      </c>
    </row>
    <row r="222" spans="2:15" x14ac:dyDescent="0.3">
      <c r="B222" s="71" t="s">
        <v>23</v>
      </c>
      <c r="C222" s="79">
        <v>44148</v>
      </c>
      <c r="D222" s="80" t="s">
        <v>42</v>
      </c>
      <c r="E222" s="81">
        <v>125</v>
      </c>
      <c r="F222" s="82">
        <v>0.04</v>
      </c>
      <c r="G222" s="76">
        <v>320</v>
      </c>
      <c r="H222" s="81"/>
      <c r="I222" s="74">
        <v>217</v>
      </c>
      <c r="J222" s="83"/>
      <c r="K222" s="76">
        <v>320</v>
      </c>
      <c r="L222" s="77">
        <v>144</v>
      </c>
      <c r="M222" s="84">
        <v>0.152</v>
      </c>
      <c r="N222" s="76">
        <v>6080</v>
      </c>
      <c r="O222" s="78">
        <v>44172</v>
      </c>
    </row>
    <row r="223" spans="2:15" x14ac:dyDescent="0.3">
      <c r="B223" s="71" t="s">
        <v>23</v>
      </c>
      <c r="C223" s="79">
        <v>44148</v>
      </c>
      <c r="D223" s="80" t="s">
        <v>323</v>
      </c>
      <c r="E223" s="81">
        <v>72</v>
      </c>
      <c r="F223" s="82">
        <v>0.04</v>
      </c>
      <c r="G223" s="76">
        <v>555.55555555555554</v>
      </c>
      <c r="H223" s="81"/>
      <c r="I223" s="74">
        <v>152.19999999999999</v>
      </c>
      <c r="J223" s="83"/>
      <c r="K223" s="76">
        <v>555.55555555555554</v>
      </c>
      <c r="L223" s="77">
        <v>92</v>
      </c>
      <c r="M223" s="84">
        <v>0.27777777777777779</v>
      </c>
      <c r="N223" s="76">
        <v>11111.111111111111</v>
      </c>
      <c r="O223" s="78">
        <v>44172</v>
      </c>
    </row>
    <row r="224" spans="2:15" x14ac:dyDescent="0.3">
      <c r="B224" s="71" t="s">
        <v>23</v>
      </c>
      <c r="C224" s="79">
        <v>44148</v>
      </c>
      <c r="D224" s="80" t="s">
        <v>48</v>
      </c>
      <c r="E224" s="81">
        <v>92.5</v>
      </c>
      <c r="F224" s="82">
        <v>0.04</v>
      </c>
      <c r="G224" s="76">
        <v>432.43243243243245</v>
      </c>
      <c r="H224" s="81"/>
      <c r="I224" s="74">
        <v>110</v>
      </c>
      <c r="J224" s="83"/>
      <c r="K224" s="76">
        <v>432.43243243243245</v>
      </c>
      <c r="L224" s="77">
        <v>119</v>
      </c>
      <c r="M224" s="84">
        <v>0.2864864864864865</v>
      </c>
      <c r="N224" s="76">
        <v>11459.45945945946</v>
      </c>
      <c r="O224" s="78">
        <v>44168</v>
      </c>
    </row>
    <row r="225" spans="2:15" x14ac:dyDescent="0.3">
      <c r="B225" s="71" t="s">
        <v>23</v>
      </c>
      <c r="C225" s="79">
        <v>44148</v>
      </c>
      <c r="D225" s="80" t="s">
        <v>324</v>
      </c>
      <c r="E225" s="81">
        <v>400</v>
      </c>
      <c r="F225" s="82">
        <v>0.04</v>
      </c>
      <c r="G225" s="76">
        <v>100</v>
      </c>
      <c r="H225" s="81"/>
      <c r="I225" s="74">
        <v>594.25</v>
      </c>
      <c r="J225" s="83"/>
      <c r="K225" s="76">
        <v>100</v>
      </c>
      <c r="L225" s="77">
        <v>445</v>
      </c>
      <c r="M225" s="84">
        <v>0.1125</v>
      </c>
      <c r="N225" s="76">
        <v>4500</v>
      </c>
      <c r="O225" s="78">
        <v>44208</v>
      </c>
    </row>
    <row r="226" spans="2:15" x14ac:dyDescent="0.3">
      <c r="B226" s="71" t="s">
        <v>23</v>
      </c>
      <c r="C226" s="79">
        <v>44148</v>
      </c>
      <c r="D226" s="80" t="s">
        <v>230</v>
      </c>
      <c r="E226" s="81">
        <v>91.5</v>
      </c>
      <c r="F226" s="82">
        <v>0.04</v>
      </c>
      <c r="G226" s="76">
        <v>437.15846994535519</v>
      </c>
      <c r="H226" s="81"/>
      <c r="I226" s="74">
        <v>175.85</v>
      </c>
      <c r="J226" s="83"/>
      <c r="K226" s="76">
        <v>437.15846994535519</v>
      </c>
      <c r="L226" s="77">
        <v>106</v>
      </c>
      <c r="M226" s="84">
        <v>0.15846994535519127</v>
      </c>
      <c r="N226" s="76">
        <v>6338.7978142076499</v>
      </c>
      <c r="O226" s="78">
        <v>44181</v>
      </c>
    </row>
    <row r="227" spans="2:15" x14ac:dyDescent="0.3">
      <c r="B227" s="71" t="s">
        <v>23</v>
      </c>
      <c r="C227" s="79">
        <v>44152</v>
      </c>
      <c r="D227" s="80" t="s">
        <v>49</v>
      </c>
      <c r="E227" s="81">
        <v>238</v>
      </c>
      <c r="F227" s="82">
        <v>0.04</v>
      </c>
      <c r="G227" s="76">
        <v>168.0672268907563</v>
      </c>
      <c r="H227" s="81">
        <v>210</v>
      </c>
      <c r="I227" s="74">
        <v>307.05</v>
      </c>
      <c r="J227" s="83"/>
      <c r="K227" s="76">
        <v>168.0672268907563</v>
      </c>
      <c r="L227" s="77">
        <v>250</v>
      </c>
      <c r="M227" s="84">
        <v>5.0420168067226892E-2</v>
      </c>
      <c r="N227" s="76">
        <v>2016.8067226890757</v>
      </c>
      <c r="O227" s="78">
        <v>44179</v>
      </c>
    </row>
    <row r="228" spans="2:15" x14ac:dyDescent="0.3">
      <c r="B228" s="71" t="s">
        <v>23</v>
      </c>
      <c r="C228" s="79">
        <v>44152</v>
      </c>
      <c r="D228" s="80" t="s">
        <v>49</v>
      </c>
      <c r="E228" s="81">
        <v>238</v>
      </c>
      <c r="F228" s="82">
        <v>0.04</v>
      </c>
      <c r="G228" s="76">
        <v>168.0672268907563</v>
      </c>
      <c r="H228" s="81">
        <v>210</v>
      </c>
      <c r="I228" s="74">
        <v>307.05</v>
      </c>
      <c r="J228" s="83"/>
      <c r="K228" s="76">
        <v>168.0672268907563</v>
      </c>
      <c r="L228" s="77">
        <v>290</v>
      </c>
      <c r="M228" s="84">
        <v>0.21848739495798319</v>
      </c>
      <c r="N228" s="76">
        <v>8739.4957983193272</v>
      </c>
      <c r="O228" s="78"/>
    </row>
    <row r="229" spans="2:15" x14ac:dyDescent="0.3">
      <c r="B229" s="71" t="s">
        <v>23</v>
      </c>
      <c r="C229" s="79">
        <v>44153</v>
      </c>
      <c r="D229" s="80" t="s">
        <v>50</v>
      </c>
      <c r="E229" s="81">
        <v>109</v>
      </c>
      <c r="F229" s="82">
        <v>0.04</v>
      </c>
      <c r="G229" s="76">
        <v>366.97247706422019</v>
      </c>
      <c r="H229" s="81">
        <v>103</v>
      </c>
      <c r="I229" s="74">
        <v>155</v>
      </c>
      <c r="J229" s="83"/>
      <c r="K229" s="76">
        <v>366.97247706422019</v>
      </c>
      <c r="L229" s="77">
        <v>129</v>
      </c>
      <c r="M229" s="84">
        <v>0.1834862385321101</v>
      </c>
      <c r="N229" s="76">
        <v>7339.4495412844035</v>
      </c>
      <c r="O229" s="78">
        <v>44168</v>
      </c>
    </row>
    <row r="230" spans="2:15" x14ac:dyDescent="0.3">
      <c r="B230" s="71" t="s">
        <v>23</v>
      </c>
      <c r="C230" s="79">
        <v>44153</v>
      </c>
      <c r="D230" s="80" t="s">
        <v>50</v>
      </c>
      <c r="E230" s="81">
        <v>109</v>
      </c>
      <c r="F230" s="82">
        <v>0.04</v>
      </c>
      <c r="G230" s="76">
        <v>366.97247706422019</v>
      </c>
      <c r="H230" s="81">
        <v>103</v>
      </c>
      <c r="I230" s="74">
        <v>155</v>
      </c>
      <c r="J230" s="83"/>
      <c r="K230" s="76">
        <v>366.97247706422019</v>
      </c>
      <c r="L230" s="77">
        <v>134</v>
      </c>
      <c r="M230" s="84">
        <v>0.22935779816513763</v>
      </c>
      <c r="N230" s="76">
        <v>9174.3119266055055</v>
      </c>
      <c r="O230" s="78">
        <v>44172</v>
      </c>
    </row>
    <row r="231" spans="2:15" x14ac:dyDescent="0.3">
      <c r="B231" s="71" t="s">
        <v>23</v>
      </c>
      <c r="C231" s="79">
        <v>44154</v>
      </c>
      <c r="D231" s="80" t="s">
        <v>51</v>
      </c>
      <c r="E231" s="81">
        <v>187</v>
      </c>
      <c r="F231" s="82">
        <v>0.04</v>
      </c>
      <c r="G231" s="76">
        <v>213.90374331550802</v>
      </c>
      <c r="H231" s="81">
        <v>170</v>
      </c>
      <c r="I231" s="74">
        <v>249</v>
      </c>
      <c r="J231" s="83"/>
      <c r="K231" s="76">
        <v>213.90374331550802</v>
      </c>
      <c r="L231" s="77">
        <v>211</v>
      </c>
      <c r="M231" s="84">
        <v>0.12834224598930483</v>
      </c>
      <c r="N231" s="76">
        <v>5133.6898395721928</v>
      </c>
      <c r="O231" s="78">
        <v>44161</v>
      </c>
    </row>
    <row r="232" spans="2:15" x14ac:dyDescent="0.3">
      <c r="B232" s="71" t="s">
        <v>23</v>
      </c>
      <c r="C232" s="79">
        <v>44155</v>
      </c>
      <c r="D232" s="80" t="s">
        <v>325</v>
      </c>
      <c r="E232" s="81">
        <v>132</v>
      </c>
      <c r="F232" s="82">
        <v>0.04</v>
      </c>
      <c r="G232" s="76">
        <v>303.030303030303</v>
      </c>
      <c r="H232" s="81">
        <v>120</v>
      </c>
      <c r="I232" s="74">
        <v>261.89999999999998</v>
      </c>
      <c r="J232" s="83"/>
      <c r="K232" s="76">
        <v>303.030303030303</v>
      </c>
      <c r="L232" s="77">
        <v>149</v>
      </c>
      <c r="M232" s="84">
        <v>0.12878787878787878</v>
      </c>
      <c r="N232" s="76">
        <v>5151.515151515151</v>
      </c>
      <c r="O232" s="78">
        <v>44161</v>
      </c>
    </row>
    <row r="233" spans="2:15" x14ac:dyDescent="0.3">
      <c r="B233" s="71" t="s">
        <v>23</v>
      </c>
      <c r="C233" s="79">
        <v>44158</v>
      </c>
      <c r="D233" s="80" t="s">
        <v>52</v>
      </c>
      <c r="E233" s="81">
        <v>285</v>
      </c>
      <c r="F233" s="82">
        <v>0.04</v>
      </c>
      <c r="G233" s="76">
        <v>140.35087719298247</v>
      </c>
      <c r="H233" s="81">
        <v>260</v>
      </c>
      <c r="I233" s="74">
        <v>298.25</v>
      </c>
      <c r="J233" s="83"/>
      <c r="K233" s="76">
        <v>140.35087719298247</v>
      </c>
      <c r="L233" s="77">
        <v>360</v>
      </c>
      <c r="M233" s="84">
        <v>0.26315789473684209</v>
      </c>
      <c r="N233" s="76">
        <v>10526.315789473685</v>
      </c>
      <c r="O233" s="78">
        <v>44160</v>
      </c>
    </row>
    <row r="234" spans="2:15" x14ac:dyDescent="0.3">
      <c r="B234" s="71" t="s">
        <v>23</v>
      </c>
      <c r="C234" s="79">
        <v>44159</v>
      </c>
      <c r="D234" s="80" t="s">
        <v>53</v>
      </c>
      <c r="E234" s="81">
        <v>197</v>
      </c>
      <c r="F234" s="82">
        <v>0.04</v>
      </c>
      <c r="G234" s="76">
        <v>203.04568527918781</v>
      </c>
      <c r="H234" s="81">
        <v>185</v>
      </c>
      <c r="I234" s="74">
        <v>326</v>
      </c>
      <c r="J234" s="83"/>
      <c r="K234" s="76">
        <v>203.04568527918781</v>
      </c>
      <c r="L234" s="77">
        <v>204</v>
      </c>
      <c r="M234" s="84">
        <v>3.553299492385787E-2</v>
      </c>
      <c r="N234" s="76">
        <v>1421.3197969543146</v>
      </c>
      <c r="O234" s="78">
        <v>44179</v>
      </c>
    </row>
    <row r="235" spans="2:15" x14ac:dyDescent="0.3">
      <c r="B235" s="71" t="s">
        <v>23</v>
      </c>
      <c r="C235" s="79">
        <v>44162</v>
      </c>
      <c r="D235" s="80" t="s">
        <v>326</v>
      </c>
      <c r="E235" s="81">
        <v>32</v>
      </c>
      <c r="F235" s="82">
        <v>0.04</v>
      </c>
      <c r="G235" s="76">
        <v>1250</v>
      </c>
      <c r="H235" s="81">
        <v>29</v>
      </c>
      <c r="I235" s="74">
        <v>74.55</v>
      </c>
      <c r="J235" s="83"/>
      <c r="K235" s="76">
        <v>1250</v>
      </c>
      <c r="L235" s="77">
        <v>36.5</v>
      </c>
      <c r="M235" s="84">
        <v>0.140625</v>
      </c>
      <c r="N235" s="76">
        <v>5625</v>
      </c>
      <c r="O235" s="78">
        <v>44174</v>
      </c>
    </row>
    <row r="236" spans="2:15" x14ac:dyDescent="0.3">
      <c r="B236" s="71" t="s">
        <v>23</v>
      </c>
      <c r="C236" s="79">
        <v>44162</v>
      </c>
      <c r="D236" s="80" t="s">
        <v>327</v>
      </c>
      <c r="E236" s="81">
        <v>81</v>
      </c>
      <c r="F236" s="82">
        <v>0.04</v>
      </c>
      <c r="G236" s="76">
        <v>493.82716049382714</v>
      </c>
      <c r="H236" s="81">
        <v>74</v>
      </c>
      <c r="I236" s="74">
        <v>125.7</v>
      </c>
      <c r="J236" s="83"/>
      <c r="K236" s="76">
        <v>493.82716049382714</v>
      </c>
      <c r="L236" s="77">
        <v>85</v>
      </c>
      <c r="M236" s="84">
        <v>4.9382716049382713E-2</v>
      </c>
      <c r="N236" s="76">
        <v>1975.3086419753085</v>
      </c>
      <c r="O236" s="78">
        <v>44179</v>
      </c>
    </row>
    <row r="237" spans="2:15" x14ac:dyDescent="0.3">
      <c r="B237" s="71" t="s">
        <v>23</v>
      </c>
      <c r="C237" s="79">
        <v>44168</v>
      </c>
      <c r="D237" s="80" t="s">
        <v>328</v>
      </c>
      <c r="E237" s="81">
        <v>865</v>
      </c>
      <c r="F237" s="82">
        <v>0.04</v>
      </c>
      <c r="G237" s="76">
        <v>46.24277456647399</v>
      </c>
      <c r="H237" s="81">
        <v>820</v>
      </c>
      <c r="I237" s="74">
        <v>1070.0999999999999</v>
      </c>
      <c r="J237" s="83"/>
      <c r="K237" s="76">
        <v>46.24277456647399</v>
      </c>
      <c r="L237" s="77">
        <v>857</v>
      </c>
      <c r="M237" s="84">
        <v>-9.2485549132947983E-3</v>
      </c>
      <c r="N237" s="76">
        <v>-369.94219653179192</v>
      </c>
      <c r="O237" s="78">
        <v>44181</v>
      </c>
    </row>
    <row r="238" spans="2:15" x14ac:dyDescent="0.3">
      <c r="B238" s="71" t="s">
        <v>23</v>
      </c>
      <c r="C238" s="79">
        <v>44168</v>
      </c>
      <c r="D238" s="80" t="s">
        <v>329</v>
      </c>
      <c r="E238" s="81">
        <v>650</v>
      </c>
      <c r="F238" s="82">
        <v>0.04</v>
      </c>
      <c r="G238" s="76">
        <v>61.53846153846154</v>
      </c>
      <c r="H238" s="81"/>
      <c r="I238" s="74">
        <v>465.5</v>
      </c>
      <c r="J238" s="83"/>
      <c r="K238" s="76">
        <v>61.53846153846154</v>
      </c>
      <c r="L238" s="77">
        <v>657</v>
      </c>
      <c r="M238" s="84">
        <v>1.0769230769230769E-2</v>
      </c>
      <c r="N238" s="76">
        <v>430.76923076923077</v>
      </c>
      <c r="O238" s="78">
        <v>44179</v>
      </c>
    </row>
    <row r="239" spans="2:15" x14ac:dyDescent="0.3">
      <c r="B239" s="71" t="s">
        <v>23</v>
      </c>
      <c r="C239" s="79">
        <v>44168</v>
      </c>
      <c r="D239" s="80" t="s">
        <v>330</v>
      </c>
      <c r="E239" s="81">
        <v>645</v>
      </c>
      <c r="F239" s="82">
        <v>0.04</v>
      </c>
      <c r="G239" s="76">
        <v>62.015503875968989</v>
      </c>
      <c r="H239" s="81"/>
      <c r="I239" s="74">
        <v>617</v>
      </c>
      <c r="J239" s="83"/>
      <c r="K239" s="76">
        <v>62.015503875968989</v>
      </c>
      <c r="L239" s="77">
        <v>642</v>
      </c>
      <c r="M239" s="84">
        <v>-4.6511627906976744E-3</v>
      </c>
      <c r="N239" s="76">
        <v>-186.04651162790697</v>
      </c>
      <c r="O239" s="78">
        <v>44181</v>
      </c>
    </row>
    <row r="240" spans="2:15" x14ac:dyDescent="0.3">
      <c r="B240" s="71" t="s">
        <v>23</v>
      </c>
      <c r="C240" s="79">
        <v>44168</v>
      </c>
      <c r="D240" s="80" t="s">
        <v>331</v>
      </c>
      <c r="E240" s="81">
        <v>116</v>
      </c>
      <c r="F240" s="82">
        <v>0.04</v>
      </c>
      <c r="G240" s="76">
        <v>344.82758620689657</v>
      </c>
      <c r="H240" s="81"/>
      <c r="I240" s="74">
        <v>75.650000000000006</v>
      </c>
      <c r="J240" s="83"/>
      <c r="K240" s="76">
        <v>344.82758620689657</v>
      </c>
      <c r="L240" s="77">
        <v>111</v>
      </c>
      <c r="M240" s="84">
        <v>-4.3103448275862072E-2</v>
      </c>
      <c r="N240" s="76">
        <v>-1724.1379310344828</v>
      </c>
      <c r="O240" s="78">
        <v>44195</v>
      </c>
    </row>
    <row r="241" spans="2:15" x14ac:dyDescent="0.3">
      <c r="B241" s="71" t="s">
        <v>23</v>
      </c>
      <c r="C241" s="79">
        <v>44168</v>
      </c>
      <c r="D241" s="80" t="s">
        <v>41</v>
      </c>
      <c r="E241" s="81">
        <v>398</v>
      </c>
      <c r="F241" s="82">
        <v>0.04</v>
      </c>
      <c r="G241" s="76">
        <v>100.50251256281408</v>
      </c>
      <c r="H241" s="81"/>
      <c r="I241" s="74">
        <v>359.2</v>
      </c>
      <c r="J241" s="83"/>
      <c r="K241" s="76">
        <v>100.50251256281408</v>
      </c>
      <c r="L241" s="77">
        <v>413</v>
      </c>
      <c r="M241" s="84">
        <v>3.7688442211055273E-2</v>
      </c>
      <c r="N241" s="76">
        <v>1507.5376884422112</v>
      </c>
      <c r="O241" s="78">
        <v>44216</v>
      </c>
    </row>
    <row r="242" spans="2:15" x14ac:dyDescent="0.3">
      <c r="B242" s="71" t="s">
        <v>23</v>
      </c>
      <c r="C242" s="79">
        <v>44169</v>
      </c>
      <c r="D242" s="80" t="s">
        <v>314</v>
      </c>
      <c r="E242" s="81">
        <v>495</v>
      </c>
      <c r="F242" s="82">
        <v>0.04</v>
      </c>
      <c r="G242" s="76">
        <v>80.808080808080803</v>
      </c>
      <c r="H242" s="81"/>
      <c r="I242" s="74">
        <v>754.15</v>
      </c>
      <c r="J242" s="83"/>
      <c r="K242" s="76">
        <v>80.808080808080803</v>
      </c>
      <c r="L242" s="77">
        <v>502</v>
      </c>
      <c r="M242" s="84">
        <v>1.4141414141414142E-2</v>
      </c>
      <c r="N242" s="76">
        <v>565.65656565656559</v>
      </c>
      <c r="O242" s="78">
        <v>44189</v>
      </c>
    </row>
    <row r="243" spans="2:15" x14ac:dyDescent="0.3">
      <c r="B243" s="71" t="s">
        <v>23</v>
      </c>
      <c r="C243" s="79">
        <v>44169</v>
      </c>
      <c r="D243" s="80" t="s">
        <v>311</v>
      </c>
      <c r="E243" s="81">
        <v>455</v>
      </c>
      <c r="F243" s="82">
        <v>0.04</v>
      </c>
      <c r="G243" s="76">
        <v>87.912087912087912</v>
      </c>
      <c r="H243" s="81"/>
      <c r="I243" s="74">
        <v>435.85</v>
      </c>
      <c r="J243" s="83"/>
      <c r="K243" s="76">
        <v>87.912087912087912</v>
      </c>
      <c r="L243" s="77">
        <v>560</v>
      </c>
      <c r="M243" s="84">
        <v>0.23076923076923078</v>
      </c>
      <c r="N243" s="76">
        <v>9230.7692307692305</v>
      </c>
      <c r="O243" s="78">
        <v>44235</v>
      </c>
    </row>
    <row r="244" spans="2:15" x14ac:dyDescent="0.3">
      <c r="B244" s="71" t="s">
        <v>23</v>
      </c>
      <c r="C244" s="79">
        <v>44169</v>
      </c>
      <c r="D244" s="80" t="s">
        <v>332</v>
      </c>
      <c r="E244" s="81">
        <v>13450</v>
      </c>
      <c r="F244" s="82">
        <v>0.04</v>
      </c>
      <c r="G244" s="76">
        <v>2.9739776951672861</v>
      </c>
      <c r="H244" s="81"/>
      <c r="I244" s="74">
        <v>18085</v>
      </c>
      <c r="J244" s="83"/>
      <c r="K244" s="76">
        <v>2.9739776951672861</v>
      </c>
      <c r="L244" s="77">
        <v>12700</v>
      </c>
      <c r="M244" s="84">
        <v>-5.5762081784386616E-2</v>
      </c>
      <c r="N244" s="76">
        <v>-2230.4832713754645</v>
      </c>
      <c r="O244" s="78">
        <v>44188</v>
      </c>
    </row>
    <row r="245" spans="2:15" x14ac:dyDescent="0.3">
      <c r="B245" s="71" t="s">
        <v>23</v>
      </c>
      <c r="C245" s="79">
        <v>44172</v>
      </c>
      <c r="D245" s="80" t="s">
        <v>54</v>
      </c>
      <c r="E245" s="81">
        <v>77</v>
      </c>
      <c r="F245" s="82">
        <v>0.04</v>
      </c>
      <c r="G245" s="76">
        <v>519.48051948051943</v>
      </c>
      <c r="H245" s="81">
        <v>70</v>
      </c>
      <c r="I245" s="74">
        <v>144.05000000000001</v>
      </c>
      <c r="J245" s="83"/>
      <c r="K245" s="76">
        <v>519.48051948051943</v>
      </c>
      <c r="L245" s="77">
        <v>91</v>
      </c>
      <c r="M245" s="84">
        <v>0.18181818181818182</v>
      </c>
      <c r="N245" s="76">
        <v>7272.7272727272721</v>
      </c>
      <c r="O245" s="78">
        <v>44180</v>
      </c>
    </row>
    <row r="246" spans="2:15" x14ac:dyDescent="0.3">
      <c r="B246" s="71" t="s">
        <v>23</v>
      </c>
      <c r="C246" s="79">
        <v>44172</v>
      </c>
      <c r="D246" s="80" t="s">
        <v>55</v>
      </c>
      <c r="E246" s="81">
        <v>278</v>
      </c>
      <c r="F246" s="82">
        <v>0.04</v>
      </c>
      <c r="G246" s="76">
        <v>143.88489208633092</v>
      </c>
      <c r="H246" s="81"/>
      <c r="I246" s="74">
        <v>752.5</v>
      </c>
      <c r="J246" s="83"/>
      <c r="K246" s="76">
        <v>143.88489208633092</v>
      </c>
      <c r="L246" s="77">
        <v>300</v>
      </c>
      <c r="M246" s="84">
        <v>7.9136690647482008E-2</v>
      </c>
      <c r="N246" s="76">
        <v>3165.4676258992804</v>
      </c>
      <c r="O246" s="78">
        <v>44319</v>
      </c>
    </row>
    <row r="247" spans="2:15" x14ac:dyDescent="0.3">
      <c r="B247" s="71" t="s">
        <v>23</v>
      </c>
      <c r="C247" s="79">
        <v>44176</v>
      </c>
      <c r="D247" s="80" t="s">
        <v>333</v>
      </c>
      <c r="E247" s="81">
        <v>84</v>
      </c>
      <c r="F247" s="82">
        <v>0.04</v>
      </c>
      <c r="G247" s="76">
        <v>476.1904761904762</v>
      </c>
      <c r="H247" s="81">
        <v>77</v>
      </c>
      <c r="I247" s="74">
        <v>73.25</v>
      </c>
      <c r="J247" s="83"/>
      <c r="K247" s="76">
        <v>476.1904761904762</v>
      </c>
      <c r="L247" s="77">
        <v>88</v>
      </c>
      <c r="M247" s="84">
        <v>4.7619047619047616E-2</v>
      </c>
      <c r="N247" s="76">
        <v>1904.7619047619048</v>
      </c>
      <c r="O247" s="78">
        <v>44186</v>
      </c>
    </row>
    <row r="248" spans="2:15" x14ac:dyDescent="0.3">
      <c r="B248" s="71" t="s">
        <v>23</v>
      </c>
      <c r="C248" s="79">
        <v>44180</v>
      </c>
      <c r="D248" s="80" t="s">
        <v>334</v>
      </c>
      <c r="E248" s="81">
        <v>64</v>
      </c>
      <c r="F248" s="82">
        <v>0.04</v>
      </c>
      <c r="G248" s="76">
        <v>625</v>
      </c>
      <c r="H248" s="81">
        <v>59</v>
      </c>
      <c r="I248" s="74">
        <v>100.35</v>
      </c>
      <c r="J248" s="83"/>
      <c r="K248" s="76">
        <v>625</v>
      </c>
      <c r="L248" s="77">
        <v>76</v>
      </c>
      <c r="M248" s="84">
        <v>0.1875</v>
      </c>
      <c r="N248" s="76">
        <v>7500</v>
      </c>
      <c r="O248" s="78">
        <v>44209</v>
      </c>
    </row>
    <row r="249" spans="2:15" x14ac:dyDescent="0.3">
      <c r="B249" s="71" t="s">
        <v>23</v>
      </c>
      <c r="C249" s="79">
        <v>44181</v>
      </c>
      <c r="D249" s="80" t="s">
        <v>335</v>
      </c>
      <c r="E249" s="81">
        <v>46</v>
      </c>
      <c r="F249" s="82">
        <v>0.04</v>
      </c>
      <c r="G249" s="76">
        <v>869.56521739130437</v>
      </c>
      <c r="H249" s="81">
        <v>43</v>
      </c>
      <c r="I249" s="74">
        <v>136</v>
      </c>
      <c r="J249" s="83"/>
      <c r="K249" s="76">
        <v>869.56521739130437</v>
      </c>
      <c r="L249" s="77">
        <v>43.5</v>
      </c>
      <c r="M249" s="84">
        <v>-5.434782608695652E-2</v>
      </c>
      <c r="N249" s="76">
        <v>-2173.913043478261</v>
      </c>
      <c r="O249" s="78">
        <v>44196</v>
      </c>
    </row>
    <row r="250" spans="2:15" x14ac:dyDescent="0.3">
      <c r="B250" s="71" t="s">
        <v>23</v>
      </c>
      <c r="C250" s="79">
        <v>44181</v>
      </c>
      <c r="D250" s="80" t="s">
        <v>56</v>
      </c>
      <c r="E250" s="81">
        <v>375</v>
      </c>
      <c r="F250" s="82">
        <v>0.04</v>
      </c>
      <c r="G250" s="76">
        <v>106.66666666666667</v>
      </c>
      <c r="H250" s="81"/>
      <c r="I250" s="74">
        <v>459.15</v>
      </c>
      <c r="J250" s="83"/>
      <c r="K250" s="76">
        <v>106.66666666666667</v>
      </c>
      <c r="L250" s="77">
        <v>357</v>
      </c>
      <c r="M250" s="84">
        <v>-4.8000000000000001E-2</v>
      </c>
      <c r="N250" s="76">
        <v>-1920</v>
      </c>
      <c r="O250" s="78">
        <v>44189</v>
      </c>
    </row>
    <row r="251" spans="2:15" x14ac:dyDescent="0.3">
      <c r="B251" s="71" t="s">
        <v>23</v>
      </c>
      <c r="C251" s="79">
        <v>44182</v>
      </c>
      <c r="D251" s="80" t="s">
        <v>37</v>
      </c>
      <c r="E251" s="81">
        <v>46</v>
      </c>
      <c r="F251" s="82">
        <v>0.04</v>
      </c>
      <c r="G251" s="76">
        <v>869.56521739130437</v>
      </c>
      <c r="H251" s="81"/>
      <c r="I251" s="74">
        <v>98.2</v>
      </c>
      <c r="J251" s="83"/>
      <c r="K251" s="76">
        <v>869.56521739130437</v>
      </c>
      <c r="L251" s="77">
        <v>72</v>
      </c>
      <c r="M251" s="84">
        <v>0.56521739130434778</v>
      </c>
      <c r="N251" s="76">
        <v>22608.695652173912</v>
      </c>
      <c r="O251" s="78">
        <v>44239</v>
      </c>
    </row>
    <row r="252" spans="2:15" x14ac:dyDescent="0.3">
      <c r="B252" s="71" t="s">
        <v>23</v>
      </c>
      <c r="C252" s="79">
        <v>44187</v>
      </c>
      <c r="D252" s="80" t="s">
        <v>27</v>
      </c>
      <c r="E252" s="81">
        <v>112</v>
      </c>
      <c r="F252" s="82">
        <v>0.04</v>
      </c>
      <c r="G252" s="76">
        <v>357.14285714285717</v>
      </c>
      <c r="H252" s="81">
        <v>355</v>
      </c>
      <c r="I252" s="74">
        <v>195.5</v>
      </c>
      <c r="J252" s="83"/>
      <c r="K252" s="76">
        <v>357.14285714285717</v>
      </c>
      <c r="L252" s="77">
        <v>132</v>
      </c>
      <c r="M252" s="84">
        <v>0.17857142857142858</v>
      </c>
      <c r="N252" s="76">
        <v>7142.8571428571431</v>
      </c>
      <c r="O252" s="78">
        <v>44193</v>
      </c>
    </row>
    <row r="253" spans="2:15" x14ac:dyDescent="0.3">
      <c r="B253" s="71" t="s">
        <v>23</v>
      </c>
      <c r="C253" s="79">
        <v>44187</v>
      </c>
      <c r="D253" s="80" t="s">
        <v>334</v>
      </c>
      <c r="E253" s="81">
        <v>53</v>
      </c>
      <c r="F253" s="82">
        <v>0.04</v>
      </c>
      <c r="G253" s="76">
        <v>754.71698113207549</v>
      </c>
      <c r="H253" s="81"/>
      <c r="I253" s="74">
        <v>100.35</v>
      </c>
      <c r="J253" s="83"/>
      <c r="K253" s="76">
        <v>754.71698113207549</v>
      </c>
      <c r="L253" s="77">
        <v>78</v>
      </c>
      <c r="M253" s="84">
        <v>0.47169811320754718</v>
      </c>
      <c r="N253" s="76">
        <v>18867.924528301886</v>
      </c>
      <c r="O253" s="78">
        <v>44209</v>
      </c>
    </row>
    <row r="254" spans="2:15" x14ac:dyDescent="0.3">
      <c r="B254" s="71" t="s">
        <v>23</v>
      </c>
      <c r="C254" s="79">
        <v>44187</v>
      </c>
      <c r="D254" s="80" t="s">
        <v>37</v>
      </c>
      <c r="E254" s="81">
        <v>38</v>
      </c>
      <c r="F254" s="82">
        <v>0.04</v>
      </c>
      <c r="G254" s="76">
        <v>1052.6315789473683</v>
      </c>
      <c r="H254" s="81"/>
      <c r="I254" s="74">
        <v>98.2</v>
      </c>
      <c r="J254" s="83"/>
      <c r="K254" s="76">
        <v>1052.6315789473683</v>
      </c>
      <c r="L254" s="77">
        <v>90</v>
      </c>
      <c r="M254" s="84">
        <v>1.368421052631579</v>
      </c>
      <c r="N254" s="76">
        <v>54736.842105263153</v>
      </c>
      <c r="O254" s="78">
        <v>44342</v>
      </c>
    </row>
    <row r="255" spans="2:15" x14ac:dyDescent="0.3">
      <c r="B255" s="71" t="s">
        <v>23</v>
      </c>
      <c r="C255" s="79">
        <v>44193</v>
      </c>
      <c r="D255" s="80" t="s">
        <v>336</v>
      </c>
      <c r="E255" s="81">
        <v>1525</v>
      </c>
      <c r="F255" s="82">
        <v>0.04</v>
      </c>
      <c r="G255" s="76">
        <v>26.229508196721312</v>
      </c>
      <c r="H255" s="81">
        <v>1420</v>
      </c>
      <c r="I255" s="74">
        <v>1728.6</v>
      </c>
      <c r="J255" s="83"/>
      <c r="K255" s="76">
        <v>26.229508196721312</v>
      </c>
      <c r="L255" s="77">
        <v>1750</v>
      </c>
      <c r="M255" s="84">
        <v>0.14754098360655737</v>
      </c>
      <c r="N255" s="76">
        <v>5901.6393442622948</v>
      </c>
      <c r="O255" s="78">
        <v>44238</v>
      </c>
    </row>
    <row r="256" spans="2:15" x14ac:dyDescent="0.3">
      <c r="B256" s="71" t="s">
        <v>23</v>
      </c>
      <c r="C256" s="79">
        <v>44193</v>
      </c>
      <c r="D256" s="80" t="s">
        <v>57</v>
      </c>
      <c r="E256" s="81">
        <v>82.5</v>
      </c>
      <c r="F256" s="82">
        <v>0.04</v>
      </c>
      <c r="G256" s="76">
        <v>484.84848484848487</v>
      </c>
      <c r="H256" s="81">
        <v>70</v>
      </c>
      <c r="I256" s="74">
        <v>59.95</v>
      </c>
      <c r="J256" s="83"/>
      <c r="K256" s="76">
        <v>484.84848484848487</v>
      </c>
      <c r="L256" s="77">
        <v>74</v>
      </c>
      <c r="M256" s="84">
        <v>-0.10303030303030303</v>
      </c>
      <c r="N256" s="76">
        <v>-4121.212121212121</v>
      </c>
      <c r="O256" s="78">
        <v>44216</v>
      </c>
    </row>
    <row r="257" spans="2:15" x14ac:dyDescent="0.3">
      <c r="B257" s="71" t="s">
        <v>23</v>
      </c>
      <c r="C257" s="79">
        <v>44194</v>
      </c>
      <c r="D257" s="80" t="s">
        <v>337</v>
      </c>
      <c r="E257" s="81">
        <v>400</v>
      </c>
      <c r="F257" s="82">
        <v>0.04</v>
      </c>
      <c r="G257" s="76">
        <v>100</v>
      </c>
      <c r="H257" s="81">
        <v>370</v>
      </c>
      <c r="I257" s="74">
        <v>368</v>
      </c>
      <c r="J257" s="83"/>
      <c r="K257" s="76">
        <v>100</v>
      </c>
      <c r="L257" s="77">
        <v>400</v>
      </c>
      <c r="M257" s="84">
        <v>0</v>
      </c>
      <c r="N257" s="76">
        <v>0</v>
      </c>
      <c r="O257" s="78">
        <v>44235</v>
      </c>
    </row>
    <row r="258" spans="2:15" x14ac:dyDescent="0.3">
      <c r="B258" s="71" t="s">
        <v>23</v>
      </c>
      <c r="C258" s="79">
        <v>44195</v>
      </c>
      <c r="D258" s="80" t="s">
        <v>338</v>
      </c>
      <c r="E258" s="81">
        <v>250</v>
      </c>
      <c r="F258" s="82">
        <v>0.08</v>
      </c>
      <c r="G258" s="76">
        <v>320</v>
      </c>
      <c r="H258" s="81">
        <v>230</v>
      </c>
      <c r="I258" s="74">
        <v>507.55</v>
      </c>
      <c r="J258" s="83"/>
      <c r="K258" s="76">
        <v>320</v>
      </c>
      <c r="L258" s="77">
        <v>250</v>
      </c>
      <c r="M258" s="84">
        <v>0</v>
      </c>
      <c r="N258" s="76">
        <v>0</v>
      </c>
      <c r="O258" s="78">
        <v>44225</v>
      </c>
    </row>
    <row r="259" spans="2:15" x14ac:dyDescent="0.3">
      <c r="B259" s="71" t="s">
        <v>23</v>
      </c>
      <c r="C259" s="79">
        <v>44196</v>
      </c>
      <c r="D259" s="80" t="s">
        <v>339</v>
      </c>
      <c r="E259" s="81">
        <v>10.75</v>
      </c>
      <c r="F259" s="82">
        <v>0.04</v>
      </c>
      <c r="G259" s="76">
        <v>3720.9302325581393</v>
      </c>
      <c r="H259" s="81">
        <v>9.5</v>
      </c>
      <c r="I259" s="74">
        <v>6.35</v>
      </c>
      <c r="J259" s="83"/>
      <c r="K259" s="76">
        <v>3720.9302325581393</v>
      </c>
      <c r="L259" s="77">
        <v>12</v>
      </c>
      <c r="M259" s="84">
        <v>0.11627906976744186</v>
      </c>
      <c r="N259" s="76">
        <v>4651.1627906976737</v>
      </c>
      <c r="O259" s="78">
        <v>44202</v>
      </c>
    </row>
    <row r="260" spans="2:15" x14ac:dyDescent="0.3">
      <c r="B260" s="71" t="s">
        <v>23</v>
      </c>
      <c r="C260" s="79">
        <v>44196</v>
      </c>
      <c r="D260" s="80" t="s">
        <v>339</v>
      </c>
      <c r="E260" s="81">
        <v>10.75</v>
      </c>
      <c r="F260" s="82">
        <v>0.04</v>
      </c>
      <c r="G260" s="76">
        <v>3720.9302325581393</v>
      </c>
      <c r="H260" s="81">
        <v>9.5</v>
      </c>
      <c r="I260" s="74">
        <v>6.35</v>
      </c>
      <c r="J260" s="83"/>
      <c r="K260" s="76">
        <v>3720.9302325581393</v>
      </c>
      <c r="L260" s="77">
        <v>12.4</v>
      </c>
      <c r="M260" s="84">
        <v>0.1534883720930233</v>
      </c>
      <c r="N260" s="76">
        <v>6139.5348837209312</v>
      </c>
      <c r="O260" s="78">
        <v>44209</v>
      </c>
    </row>
    <row r="261" spans="2:15" x14ac:dyDescent="0.3">
      <c r="B261" s="71" t="s">
        <v>23</v>
      </c>
      <c r="C261" s="79">
        <v>44196</v>
      </c>
      <c r="D261" s="80" t="s">
        <v>340</v>
      </c>
      <c r="E261" s="81">
        <v>260</v>
      </c>
      <c r="F261" s="82">
        <v>0.04</v>
      </c>
      <c r="G261" s="76">
        <v>153.84615384615384</v>
      </c>
      <c r="H261" s="81"/>
      <c r="I261" s="74">
        <v>299.10000000000002</v>
      </c>
      <c r="J261" s="83"/>
      <c r="K261" s="76">
        <v>153.84615384615384</v>
      </c>
      <c r="L261" s="77">
        <v>237</v>
      </c>
      <c r="M261" s="84">
        <v>-8.8461538461538466E-2</v>
      </c>
      <c r="N261" s="76">
        <v>-3538.4615384615381</v>
      </c>
      <c r="O261" s="78">
        <v>44246</v>
      </c>
    </row>
    <row r="262" spans="2:15" x14ac:dyDescent="0.3">
      <c r="B262" s="71" t="s">
        <v>23</v>
      </c>
      <c r="C262" s="79">
        <v>44197</v>
      </c>
      <c r="D262" s="80" t="s">
        <v>341</v>
      </c>
      <c r="E262" s="81">
        <v>157</v>
      </c>
      <c r="F262" s="82">
        <v>0.04</v>
      </c>
      <c r="G262" s="76">
        <v>254.77707006369425</v>
      </c>
      <c r="H262" s="81">
        <v>145</v>
      </c>
      <c r="I262" s="74">
        <v>310</v>
      </c>
      <c r="J262" s="83"/>
      <c r="K262" s="76">
        <v>254.77707006369425</v>
      </c>
      <c r="L262" s="77">
        <v>182</v>
      </c>
      <c r="M262" s="84">
        <v>0.15923566878980891</v>
      </c>
      <c r="N262" s="76">
        <v>6369.4267515923566</v>
      </c>
      <c r="O262" s="78">
        <v>44209</v>
      </c>
    </row>
    <row r="263" spans="2:15" x14ac:dyDescent="0.3">
      <c r="B263" s="71" t="s">
        <v>23</v>
      </c>
      <c r="C263" s="79">
        <v>44200</v>
      </c>
      <c r="D263" s="80" t="s">
        <v>58</v>
      </c>
      <c r="E263" s="81">
        <v>610</v>
      </c>
      <c r="F263" s="82">
        <v>0.04</v>
      </c>
      <c r="G263" s="76">
        <v>65.573770491803273</v>
      </c>
      <c r="H263" s="81">
        <v>550</v>
      </c>
      <c r="I263" s="74">
        <v>890</v>
      </c>
      <c r="J263" s="83"/>
      <c r="K263" s="76">
        <v>65.573770491803273</v>
      </c>
      <c r="L263" s="77">
        <v>617</v>
      </c>
      <c r="M263" s="84">
        <v>1.1475409836065573E-2</v>
      </c>
      <c r="N263" s="76">
        <v>459.01639344262293</v>
      </c>
      <c r="O263" s="78">
        <v>44245</v>
      </c>
    </row>
    <row r="264" spans="2:15" x14ac:dyDescent="0.3">
      <c r="B264" s="71" t="s">
        <v>23</v>
      </c>
      <c r="C264" s="79">
        <v>44200</v>
      </c>
      <c r="D264" s="80" t="s">
        <v>342</v>
      </c>
      <c r="E264" s="81">
        <v>538</v>
      </c>
      <c r="F264" s="82">
        <v>0.04</v>
      </c>
      <c r="G264" s="76">
        <v>74.34944237918215</v>
      </c>
      <c r="H264" s="81">
        <v>480</v>
      </c>
      <c r="I264" s="74">
        <v>626.79999999999995</v>
      </c>
      <c r="J264" s="83"/>
      <c r="K264" s="76">
        <v>74.34944237918215</v>
      </c>
      <c r="L264" s="77">
        <v>525</v>
      </c>
      <c r="M264" s="84">
        <v>-2.4163568773234202E-2</v>
      </c>
      <c r="N264" s="76">
        <v>-966.54275092936791</v>
      </c>
      <c r="O264" s="78">
        <v>44236</v>
      </c>
    </row>
    <row r="265" spans="2:15" x14ac:dyDescent="0.3">
      <c r="B265" s="71" t="s">
        <v>23</v>
      </c>
      <c r="C265" s="79">
        <v>44201</v>
      </c>
      <c r="D265" s="80">
        <v>506685</v>
      </c>
      <c r="E265" s="81">
        <v>265</v>
      </c>
      <c r="F265" s="82">
        <v>0.04</v>
      </c>
      <c r="G265" s="76">
        <v>150.9433962264151</v>
      </c>
      <c r="H265" s="81">
        <v>240</v>
      </c>
      <c r="I265" s="74" t="s">
        <v>191</v>
      </c>
      <c r="J265" s="83"/>
      <c r="K265" s="76">
        <v>150.9433962264151</v>
      </c>
      <c r="L265" s="77">
        <v>330</v>
      </c>
      <c r="M265" s="84">
        <v>0.24528301886792453</v>
      </c>
      <c r="N265" s="76">
        <v>9811.3207547169823</v>
      </c>
      <c r="O265" s="78">
        <v>44216</v>
      </c>
    </row>
    <row r="266" spans="2:15" x14ac:dyDescent="0.3">
      <c r="B266" s="71" t="s">
        <v>23</v>
      </c>
      <c r="C266" s="79">
        <v>44201</v>
      </c>
      <c r="D266" s="80" t="s">
        <v>343</v>
      </c>
      <c r="E266" s="81">
        <v>305</v>
      </c>
      <c r="F266" s="82">
        <v>0.04</v>
      </c>
      <c r="G266" s="76">
        <v>131.14754098360655</v>
      </c>
      <c r="H266" s="81">
        <v>275</v>
      </c>
      <c r="I266" s="74">
        <v>321.2</v>
      </c>
      <c r="J266" s="83"/>
      <c r="K266" s="76">
        <v>131.14754098360655</v>
      </c>
      <c r="L266" s="77">
        <v>295</v>
      </c>
      <c r="M266" s="84">
        <v>-3.2786885245901641E-2</v>
      </c>
      <c r="N266" s="76">
        <v>-1311.4754098360654</v>
      </c>
      <c r="O266" s="78">
        <v>44236</v>
      </c>
    </row>
    <row r="267" spans="2:15" x14ac:dyDescent="0.3">
      <c r="B267" s="71" t="s">
        <v>23</v>
      </c>
      <c r="C267" s="79">
        <v>44202</v>
      </c>
      <c r="D267" s="80" t="s">
        <v>344</v>
      </c>
      <c r="E267" s="81">
        <v>240</v>
      </c>
      <c r="F267" s="82">
        <v>0.04</v>
      </c>
      <c r="G267" s="76">
        <v>166.66666666666666</v>
      </c>
      <c r="H267" s="81">
        <v>220</v>
      </c>
      <c r="I267" s="74">
        <v>335</v>
      </c>
      <c r="J267" s="83"/>
      <c r="K267" s="76">
        <v>166.66666666666666</v>
      </c>
      <c r="L267" s="77">
        <v>218</v>
      </c>
      <c r="M267" s="84">
        <v>-9.166666666666666E-2</v>
      </c>
      <c r="N267" s="76">
        <v>-3666.6666666666665</v>
      </c>
      <c r="O267" s="78">
        <v>44245</v>
      </c>
    </row>
    <row r="268" spans="2:15" x14ac:dyDescent="0.3">
      <c r="B268" s="71" t="s">
        <v>23</v>
      </c>
      <c r="C268" s="79">
        <v>44202</v>
      </c>
      <c r="D268" s="80" t="s">
        <v>310</v>
      </c>
      <c r="E268" s="81">
        <v>285</v>
      </c>
      <c r="F268" s="82">
        <v>0.04</v>
      </c>
      <c r="G268" s="76">
        <v>140.35087719298247</v>
      </c>
      <c r="H268" s="81">
        <v>265</v>
      </c>
      <c r="I268" s="74">
        <v>440</v>
      </c>
      <c r="J268" s="83"/>
      <c r="K268" s="76">
        <v>140.35087719298247</v>
      </c>
      <c r="L268" s="77">
        <v>296.5</v>
      </c>
      <c r="M268" s="84">
        <v>4.0350877192982457E-2</v>
      </c>
      <c r="N268" s="76">
        <v>1614.0350877192984</v>
      </c>
      <c r="O268" s="78">
        <v>44214</v>
      </c>
    </row>
    <row r="269" spans="2:15" x14ac:dyDescent="0.3">
      <c r="B269" s="71" t="s">
        <v>23</v>
      </c>
      <c r="C269" s="79">
        <v>44203</v>
      </c>
      <c r="D269" s="80" t="s">
        <v>345</v>
      </c>
      <c r="E269" s="81">
        <v>81.5</v>
      </c>
      <c r="F269" s="82">
        <v>0.04</v>
      </c>
      <c r="G269" s="76">
        <v>490.79754601226995</v>
      </c>
      <c r="H269" s="81">
        <v>70</v>
      </c>
      <c r="I269" s="74">
        <v>123.6</v>
      </c>
      <c r="J269" s="83"/>
      <c r="K269" s="76">
        <v>490.79754601226995</v>
      </c>
      <c r="L269" s="77">
        <v>66</v>
      </c>
      <c r="M269" s="84">
        <v>-0.19018404907975461</v>
      </c>
      <c r="N269" s="76">
        <v>-7607.3619631901838</v>
      </c>
      <c r="O269" s="78">
        <v>44259</v>
      </c>
    </row>
    <row r="270" spans="2:15" x14ac:dyDescent="0.3">
      <c r="B270" s="71" t="s">
        <v>23</v>
      </c>
      <c r="C270" s="79">
        <v>44208</v>
      </c>
      <c r="D270" s="80" t="s">
        <v>346</v>
      </c>
      <c r="E270" s="81">
        <v>280</v>
      </c>
      <c r="F270" s="82">
        <v>0.04</v>
      </c>
      <c r="G270" s="76">
        <v>142.85714285714286</v>
      </c>
      <c r="H270" s="81">
        <v>255</v>
      </c>
      <c r="I270" s="74">
        <v>138.05000000000001</v>
      </c>
      <c r="J270" s="83"/>
      <c r="K270" s="76">
        <v>142.85714285714286</v>
      </c>
      <c r="L270" s="77">
        <v>250</v>
      </c>
      <c r="M270" s="84">
        <v>-0.10714285714285714</v>
      </c>
      <c r="N270" s="76">
        <v>-4285.7142857142862</v>
      </c>
      <c r="O270" s="78">
        <v>44211</v>
      </c>
    </row>
    <row r="271" spans="2:15" x14ac:dyDescent="0.3">
      <c r="B271" s="71" t="s">
        <v>23</v>
      </c>
      <c r="C271" s="79">
        <v>44210</v>
      </c>
      <c r="D271" s="80" t="s">
        <v>347</v>
      </c>
      <c r="E271" s="81">
        <v>6300</v>
      </c>
      <c r="F271" s="82">
        <v>0.04</v>
      </c>
      <c r="G271" s="76">
        <v>6.3492063492063489</v>
      </c>
      <c r="H271" s="81">
        <v>6000</v>
      </c>
      <c r="I271" s="74">
        <v>692</v>
      </c>
      <c r="J271" s="83"/>
      <c r="K271" s="76">
        <v>6.3492063492063489</v>
      </c>
      <c r="L271" s="77">
        <v>6900</v>
      </c>
      <c r="M271" s="84">
        <v>9.5238095238095233E-2</v>
      </c>
      <c r="N271" s="76">
        <v>3809.5238095238092</v>
      </c>
      <c r="O271" s="78">
        <v>44238</v>
      </c>
    </row>
    <row r="272" spans="2:15" x14ac:dyDescent="0.3">
      <c r="B272" s="71" t="s">
        <v>23</v>
      </c>
      <c r="C272" s="79">
        <v>44214</v>
      </c>
      <c r="D272" s="80" t="s">
        <v>210</v>
      </c>
      <c r="E272" s="81">
        <v>66</v>
      </c>
      <c r="F272" s="82">
        <v>0.04</v>
      </c>
      <c r="G272" s="76">
        <v>606.06060606060601</v>
      </c>
      <c r="H272" s="81">
        <v>60</v>
      </c>
      <c r="I272" s="74">
        <v>86.8</v>
      </c>
      <c r="J272" s="83"/>
      <c r="K272" s="76">
        <v>606.06060606060601</v>
      </c>
      <c r="L272" s="77">
        <v>80</v>
      </c>
      <c r="M272" s="84">
        <v>0.21212121212121213</v>
      </c>
      <c r="N272" s="76">
        <v>8484.8484848484841</v>
      </c>
      <c r="O272" s="78">
        <v>44258</v>
      </c>
    </row>
    <row r="273" spans="2:15" x14ac:dyDescent="0.3">
      <c r="B273" s="71" t="s">
        <v>23</v>
      </c>
      <c r="C273" s="79">
        <v>44214</v>
      </c>
      <c r="D273" s="80" t="s">
        <v>210</v>
      </c>
      <c r="E273" s="81">
        <v>66</v>
      </c>
      <c r="F273" s="82">
        <v>0.04</v>
      </c>
      <c r="G273" s="76">
        <v>606.06060606060601</v>
      </c>
      <c r="H273" s="81">
        <v>60</v>
      </c>
      <c r="I273" s="74">
        <v>86.8</v>
      </c>
      <c r="J273" s="83"/>
      <c r="K273" s="76">
        <v>606.06060606060601</v>
      </c>
      <c r="L273" s="77">
        <v>100</v>
      </c>
      <c r="M273" s="84">
        <v>0.51515151515151514</v>
      </c>
      <c r="N273" s="76">
        <v>20606.060606060604</v>
      </c>
      <c r="O273" s="78">
        <v>44312</v>
      </c>
    </row>
    <row r="274" spans="2:15" x14ac:dyDescent="0.3">
      <c r="B274" s="71" t="s">
        <v>23</v>
      </c>
      <c r="C274" s="79">
        <v>44214</v>
      </c>
      <c r="D274" s="80" t="s">
        <v>237</v>
      </c>
      <c r="E274" s="81">
        <v>247</v>
      </c>
      <c r="F274" s="82">
        <v>0.04</v>
      </c>
      <c r="G274" s="76">
        <v>161.94331983805668</v>
      </c>
      <c r="H274" s="81">
        <v>230</v>
      </c>
      <c r="I274" s="74">
        <v>231</v>
      </c>
      <c r="J274" s="83"/>
      <c r="K274" s="76">
        <v>161.94331983805668</v>
      </c>
      <c r="L274" s="77">
        <v>244</v>
      </c>
      <c r="M274" s="84">
        <v>-1.2145748987854251E-2</v>
      </c>
      <c r="N274" s="76">
        <v>-485.82995951417001</v>
      </c>
      <c r="O274" s="78">
        <v>44243</v>
      </c>
    </row>
    <row r="275" spans="2:15" x14ac:dyDescent="0.3">
      <c r="B275" s="71" t="s">
        <v>23</v>
      </c>
      <c r="C275" s="79">
        <v>44214</v>
      </c>
      <c r="D275" s="80" t="s">
        <v>237</v>
      </c>
      <c r="E275" s="81">
        <v>247</v>
      </c>
      <c r="F275" s="82">
        <v>0.04</v>
      </c>
      <c r="G275" s="76">
        <v>161.94331983805668</v>
      </c>
      <c r="H275" s="81">
        <v>230</v>
      </c>
      <c r="I275" s="74">
        <v>231</v>
      </c>
      <c r="J275" s="83"/>
      <c r="K275" s="76">
        <v>161.94331983805668</v>
      </c>
      <c r="L275" s="77">
        <v>250</v>
      </c>
      <c r="M275" s="84">
        <v>1.2145748987854251E-2</v>
      </c>
      <c r="N275" s="76">
        <v>485.82995951417001</v>
      </c>
      <c r="O275" s="78">
        <v>44250</v>
      </c>
    </row>
    <row r="276" spans="2:15" x14ac:dyDescent="0.3">
      <c r="B276" s="71" t="s">
        <v>23</v>
      </c>
      <c r="C276" s="79">
        <v>44229</v>
      </c>
      <c r="D276" s="80" t="s">
        <v>348</v>
      </c>
      <c r="E276" s="81">
        <v>773</v>
      </c>
      <c r="F276" s="82">
        <v>0.04</v>
      </c>
      <c r="G276" s="76">
        <v>51.746442432082794</v>
      </c>
      <c r="H276" s="81">
        <v>700</v>
      </c>
      <c r="I276" s="74">
        <v>880</v>
      </c>
      <c r="J276" s="83"/>
      <c r="K276" s="76">
        <v>51.746442432082794</v>
      </c>
      <c r="L276" s="77">
        <v>975</v>
      </c>
      <c r="M276" s="84">
        <v>0.2613195342820181</v>
      </c>
      <c r="N276" s="76">
        <v>10452.781371280724</v>
      </c>
      <c r="O276" s="78">
        <v>44287</v>
      </c>
    </row>
    <row r="277" spans="2:15" x14ac:dyDescent="0.3">
      <c r="B277" s="71" t="s">
        <v>23</v>
      </c>
      <c r="C277" s="79">
        <v>44229</v>
      </c>
      <c r="D277" s="80" t="s">
        <v>349</v>
      </c>
      <c r="E277" s="81">
        <v>49</v>
      </c>
      <c r="F277" s="82">
        <v>0.04</v>
      </c>
      <c r="G277" s="76">
        <v>816.32653061224494</v>
      </c>
      <c r="H277" s="81">
        <v>45</v>
      </c>
      <c r="I277" s="74" t="s">
        <v>191</v>
      </c>
      <c r="J277" s="83"/>
      <c r="K277" s="76">
        <v>816.32653061224494</v>
      </c>
      <c r="L277" s="77">
        <v>66.5</v>
      </c>
      <c r="M277" s="84">
        <v>0.35714285714285715</v>
      </c>
      <c r="N277" s="76">
        <v>14285.714285714286</v>
      </c>
      <c r="O277" s="78">
        <v>44235</v>
      </c>
    </row>
    <row r="278" spans="2:15" x14ac:dyDescent="0.3">
      <c r="B278" s="71" t="s">
        <v>23</v>
      </c>
      <c r="C278" s="79">
        <v>44229</v>
      </c>
      <c r="D278" s="80" t="s">
        <v>350</v>
      </c>
      <c r="E278" s="81">
        <v>200</v>
      </c>
      <c r="F278" s="82">
        <v>0.04</v>
      </c>
      <c r="G278" s="76">
        <v>200</v>
      </c>
      <c r="H278" s="81">
        <v>170</v>
      </c>
      <c r="I278" s="74">
        <v>177.6</v>
      </c>
      <c r="J278" s="83"/>
      <c r="K278" s="76">
        <v>200</v>
      </c>
      <c r="L278" s="77">
        <v>202</v>
      </c>
      <c r="M278" s="84">
        <v>0.01</v>
      </c>
      <c r="N278" s="76">
        <v>400</v>
      </c>
      <c r="O278" s="78">
        <v>44249</v>
      </c>
    </row>
    <row r="279" spans="2:15" x14ac:dyDescent="0.3">
      <c r="B279" s="71" t="s">
        <v>23</v>
      </c>
      <c r="C279" s="79">
        <v>44229</v>
      </c>
      <c r="D279" s="80" t="s">
        <v>351</v>
      </c>
      <c r="E279" s="81">
        <v>74</v>
      </c>
      <c r="F279" s="82">
        <v>0.04</v>
      </c>
      <c r="G279" s="76">
        <v>540.54054054054052</v>
      </c>
      <c r="H279" s="81">
        <v>67</v>
      </c>
      <c r="I279" s="74" t="s">
        <v>191</v>
      </c>
      <c r="J279" s="83"/>
      <c r="K279" s="76">
        <v>540.54054054054052</v>
      </c>
      <c r="L279" s="77">
        <v>78</v>
      </c>
      <c r="M279" s="84">
        <v>5.4054054054054057E-2</v>
      </c>
      <c r="N279" s="76">
        <v>2162.1621621621621</v>
      </c>
      <c r="O279" s="78">
        <v>44259</v>
      </c>
    </row>
    <row r="280" spans="2:15" x14ac:dyDescent="0.3">
      <c r="B280" s="71" t="s">
        <v>23</v>
      </c>
      <c r="C280" s="79">
        <v>44230</v>
      </c>
      <c r="D280" s="80" t="s">
        <v>26</v>
      </c>
      <c r="E280" s="81">
        <v>615</v>
      </c>
      <c r="F280" s="82">
        <v>0.04</v>
      </c>
      <c r="G280" s="76">
        <v>65.040650406504071</v>
      </c>
      <c r="H280" s="81">
        <v>570</v>
      </c>
      <c r="I280" s="74">
        <v>510.2</v>
      </c>
      <c r="J280" s="83"/>
      <c r="K280" s="76">
        <v>65.040650406504071</v>
      </c>
      <c r="L280" s="77">
        <v>610</v>
      </c>
      <c r="M280" s="84">
        <v>-8.130081300813009E-3</v>
      </c>
      <c r="N280" s="76">
        <v>-325.20325203252037</v>
      </c>
      <c r="O280" s="78">
        <v>44246</v>
      </c>
    </row>
    <row r="281" spans="2:15" x14ac:dyDescent="0.3">
      <c r="B281" s="71" t="s">
        <v>23</v>
      </c>
      <c r="C281" s="79">
        <v>44230</v>
      </c>
      <c r="D281" s="80" t="s">
        <v>352</v>
      </c>
      <c r="E281" s="81">
        <v>193</v>
      </c>
      <c r="F281" s="82">
        <v>0.04</v>
      </c>
      <c r="G281" s="76">
        <v>207.25388601036269</v>
      </c>
      <c r="H281" s="81">
        <v>170</v>
      </c>
      <c r="I281" s="74">
        <v>127</v>
      </c>
      <c r="J281" s="83"/>
      <c r="K281" s="76">
        <v>207.25388601036269</v>
      </c>
      <c r="L281" s="77">
        <v>205</v>
      </c>
      <c r="M281" s="84">
        <v>6.2176165803108807E-2</v>
      </c>
      <c r="N281" s="76">
        <v>2487.0466321243521</v>
      </c>
      <c r="O281" s="78">
        <v>44256</v>
      </c>
    </row>
    <row r="282" spans="2:15" x14ac:dyDescent="0.3">
      <c r="B282" s="71" t="s">
        <v>23</v>
      </c>
      <c r="C282" s="79">
        <v>44231</v>
      </c>
      <c r="D282" s="80" t="s">
        <v>353</v>
      </c>
      <c r="E282" s="81">
        <v>285</v>
      </c>
      <c r="F282" s="82">
        <v>0.04</v>
      </c>
      <c r="G282" s="76">
        <v>140.35087719298247</v>
      </c>
      <c r="H282" s="81"/>
      <c r="I282" s="74">
        <v>36.65</v>
      </c>
      <c r="J282" s="83"/>
      <c r="K282" s="76">
        <v>140.35087719298247</v>
      </c>
      <c r="L282" s="77">
        <v>175</v>
      </c>
      <c r="M282" s="84">
        <v>-0.38596491228070173</v>
      </c>
      <c r="N282" s="76">
        <v>-15438.596491228071</v>
      </c>
      <c r="O282" s="78">
        <v>44407</v>
      </c>
    </row>
    <row r="283" spans="2:15" x14ac:dyDescent="0.3">
      <c r="B283" s="71" t="s">
        <v>23</v>
      </c>
      <c r="C283" s="79">
        <v>44235</v>
      </c>
      <c r="D283" s="80" t="s">
        <v>354</v>
      </c>
      <c r="E283" s="81">
        <v>4900</v>
      </c>
      <c r="F283" s="82">
        <v>0.04</v>
      </c>
      <c r="G283" s="76">
        <v>8.1632653061224492</v>
      </c>
      <c r="H283" s="81">
        <v>4400</v>
      </c>
      <c r="I283" s="74">
        <v>2741.1</v>
      </c>
      <c r="J283" s="83"/>
      <c r="K283" s="76">
        <v>8.1632653061224492</v>
      </c>
      <c r="L283" s="77">
        <v>5200</v>
      </c>
      <c r="M283" s="84">
        <v>6.1224489795918366E-2</v>
      </c>
      <c r="N283" s="76">
        <v>2448.9795918367349</v>
      </c>
      <c r="O283" s="78">
        <v>44245</v>
      </c>
    </row>
    <row r="284" spans="2:15" x14ac:dyDescent="0.3">
      <c r="B284" s="71" t="s">
        <v>23</v>
      </c>
      <c r="C284" s="79">
        <v>44235</v>
      </c>
      <c r="D284" s="80" t="s">
        <v>355</v>
      </c>
      <c r="E284" s="81">
        <v>21.5</v>
      </c>
      <c r="F284" s="82">
        <v>0.04</v>
      </c>
      <c r="G284" s="76">
        <v>1860.4651162790697</v>
      </c>
      <c r="H284" s="81"/>
      <c r="I284" s="74">
        <v>45.7</v>
      </c>
      <c r="J284" s="83"/>
      <c r="K284" s="76">
        <v>1860.4651162790697</v>
      </c>
      <c r="L284" s="77">
        <v>30</v>
      </c>
      <c r="M284" s="84">
        <v>0.39534883720930231</v>
      </c>
      <c r="N284" s="76">
        <v>15813.953488372092</v>
      </c>
      <c r="O284" s="78">
        <v>44257</v>
      </c>
    </row>
    <row r="285" spans="2:15" x14ac:dyDescent="0.3">
      <c r="B285" s="71" t="s">
        <v>23</v>
      </c>
      <c r="C285" s="79">
        <v>44235</v>
      </c>
      <c r="D285" s="80" t="s">
        <v>355</v>
      </c>
      <c r="E285" s="81">
        <v>21.5</v>
      </c>
      <c r="F285" s="82">
        <v>0.04</v>
      </c>
      <c r="G285" s="76">
        <v>1860.4651162790697</v>
      </c>
      <c r="H285" s="81"/>
      <c r="I285" s="74">
        <v>45.7</v>
      </c>
      <c r="J285" s="83"/>
      <c r="K285" s="76">
        <v>1860.4651162790697</v>
      </c>
      <c r="L285" s="77">
        <v>35.5</v>
      </c>
      <c r="M285" s="84">
        <v>0.65116279069767447</v>
      </c>
      <c r="N285" s="76">
        <v>26046.511627906977</v>
      </c>
      <c r="O285" s="78">
        <v>44309</v>
      </c>
    </row>
    <row r="286" spans="2:15" x14ac:dyDescent="0.3">
      <c r="B286" s="71" t="s">
        <v>23</v>
      </c>
      <c r="C286" s="79">
        <v>44235</v>
      </c>
      <c r="D286" s="80" t="s">
        <v>356</v>
      </c>
      <c r="E286" s="81">
        <v>310</v>
      </c>
      <c r="F286" s="82">
        <v>0.04</v>
      </c>
      <c r="G286" s="76">
        <v>129.03225806451613</v>
      </c>
      <c r="H286" s="81">
        <v>280</v>
      </c>
      <c r="I286" s="74">
        <v>465</v>
      </c>
      <c r="J286" s="83"/>
      <c r="K286" s="76">
        <v>129.03225806451613</v>
      </c>
      <c r="L286" s="77">
        <v>355</v>
      </c>
      <c r="M286" s="84">
        <v>0.14516129032258066</v>
      </c>
      <c r="N286" s="76">
        <v>5806.4516129032254</v>
      </c>
      <c r="O286" s="78">
        <v>44258</v>
      </c>
    </row>
    <row r="287" spans="2:15" x14ac:dyDescent="0.3">
      <c r="B287" s="71" t="s">
        <v>23</v>
      </c>
      <c r="C287" s="79">
        <v>44236</v>
      </c>
      <c r="D287" s="80" t="s">
        <v>357</v>
      </c>
      <c r="E287" s="81">
        <v>1300</v>
      </c>
      <c r="F287" s="82">
        <v>0.04</v>
      </c>
      <c r="G287" s="76">
        <v>30.76923076923077</v>
      </c>
      <c r="H287" s="81">
        <v>1180</v>
      </c>
      <c r="I287" s="74">
        <v>2624</v>
      </c>
      <c r="J287" s="83"/>
      <c r="K287" s="76">
        <v>30.76923076923077</v>
      </c>
      <c r="L287" s="77">
        <v>1080</v>
      </c>
      <c r="M287" s="84">
        <v>-0.16923076923076924</v>
      </c>
      <c r="N287" s="76">
        <v>-6769.2307692307695</v>
      </c>
      <c r="O287" s="78">
        <v>44319</v>
      </c>
    </row>
    <row r="288" spans="2:15" x14ac:dyDescent="0.3">
      <c r="B288" s="71" t="s">
        <v>23</v>
      </c>
      <c r="C288" s="79">
        <v>44238</v>
      </c>
      <c r="D288" s="80" t="s">
        <v>358</v>
      </c>
      <c r="E288" s="81">
        <v>420</v>
      </c>
      <c r="F288" s="82">
        <v>0.04</v>
      </c>
      <c r="G288" s="76">
        <v>95.238095238095241</v>
      </c>
      <c r="H288" s="81">
        <v>370</v>
      </c>
      <c r="I288" s="74">
        <v>2307</v>
      </c>
      <c r="J288" s="83"/>
      <c r="K288" s="76">
        <v>95.238095238095241</v>
      </c>
      <c r="L288" s="77">
        <v>480</v>
      </c>
      <c r="M288" s="84">
        <v>0.14285714285714285</v>
      </c>
      <c r="N288" s="76">
        <v>5714.2857142857147</v>
      </c>
      <c r="O288" s="78">
        <v>44245</v>
      </c>
    </row>
    <row r="289" spans="2:15" x14ac:dyDescent="0.3">
      <c r="B289" s="71" t="s">
        <v>23</v>
      </c>
      <c r="C289" s="79">
        <v>44242</v>
      </c>
      <c r="D289" s="80" t="s">
        <v>359</v>
      </c>
      <c r="E289" s="81">
        <v>197</v>
      </c>
      <c r="F289" s="82">
        <v>0.04</v>
      </c>
      <c r="G289" s="76">
        <v>203.04568527918781</v>
      </c>
      <c r="H289" s="81">
        <v>180</v>
      </c>
      <c r="I289" s="74">
        <v>507.95</v>
      </c>
      <c r="J289" s="83"/>
      <c r="K289" s="76">
        <v>203.04568527918781</v>
      </c>
      <c r="L289" s="77">
        <v>215</v>
      </c>
      <c r="M289" s="84">
        <v>9.1370558375634514E-2</v>
      </c>
      <c r="N289" s="76">
        <v>3654.8223350253807</v>
      </c>
      <c r="O289" s="78">
        <v>44253</v>
      </c>
    </row>
    <row r="290" spans="2:15" x14ac:dyDescent="0.3">
      <c r="B290" s="71" t="s">
        <v>23</v>
      </c>
      <c r="C290" s="79">
        <v>44243</v>
      </c>
      <c r="D290" s="80" t="s">
        <v>230</v>
      </c>
      <c r="E290" s="81">
        <v>98</v>
      </c>
      <c r="F290" s="82">
        <v>0.04</v>
      </c>
      <c r="G290" s="76">
        <v>408.16326530612247</v>
      </c>
      <c r="H290" s="81">
        <v>95</v>
      </c>
      <c r="I290" s="74">
        <v>175.85</v>
      </c>
      <c r="J290" s="83"/>
      <c r="K290" s="76">
        <v>408.16326530612247</v>
      </c>
      <c r="L290" s="77">
        <v>113</v>
      </c>
      <c r="M290" s="84">
        <v>0.15306122448979592</v>
      </c>
      <c r="N290" s="76">
        <v>6122.4489795918371</v>
      </c>
      <c r="O290" s="78">
        <v>44257</v>
      </c>
    </row>
    <row r="291" spans="2:15" x14ac:dyDescent="0.3">
      <c r="B291" s="71" t="s">
        <v>23</v>
      </c>
      <c r="C291" s="79">
        <v>44243</v>
      </c>
      <c r="D291" s="80" t="s">
        <v>230</v>
      </c>
      <c r="E291" s="81">
        <v>98</v>
      </c>
      <c r="F291" s="82">
        <v>0.04</v>
      </c>
      <c r="G291" s="76">
        <v>408.16326530612247</v>
      </c>
      <c r="H291" s="81">
        <v>95</v>
      </c>
      <c r="I291" s="74">
        <v>175.85</v>
      </c>
      <c r="J291" s="83"/>
      <c r="K291" s="76">
        <v>408.16326530612247</v>
      </c>
      <c r="L291" s="77">
        <v>111</v>
      </c>
      <c r="M291" s="84">
        <v>0.1326530612244898</v>
      </c>
      <c r="N291" s="76">
        <v>5306.1224489795923</v>
      </c>
      <c r="O291" s="78">
        <v>44259</v>
      </c>
    </row>
    <row r="292" spans="2:15" x14ac:dyDescent="0.3">
      <c r="B292" s="71" t="s">
        <v>23</v>
      </c>
      <c r="C292" s="79">
        <v>44244</v>
      </c>
      <c r="D292" s="80" t="s">
        <v>353</v>
      </c>
      <c r="E292" s="81">
        <v>245</v>
      </c>
      <c r="F292" s="82">
        <v>0.04</v>
      </c>
      <c r="G292" s="76">
        <v>163.26530612244898</v>
      </c>
      <c r="H292" s="81"/>
      <c r="I292" s="74">
        <v>36.65</v>
      </c>
      <c r="J292" s="83"/>
      <c r="K292" s="76">
        <v>163.26530612244898</v>
      </c>
      <c r="L292" s="77">
        <v>175</v>
      </c>
      <c r="M292" s="84">
        <v>-0.2857142857142857</v>
      </c>
      <c r="N292" s="76">
        <v>-11428.571428571428</v>
      </c>
      <c r="O292" s="78">
        <v>44407</v>
      </c>
    </row>
    <row r="293" spans="2:15" x14ac:dyDescent="0.3">
      <c r="B293" s="71" t="s">
        <v>23</v>
      </c>
      <c r="C293" s="79">
        <v>44244</v>
      </c>
      <c r="D293" s="80" t="s">
        <v>138</v>
      </c>
      <c r="E293" s="81">
        <v>163</v>
      </c>
      <c r="F293" s="82">
        <v>0.04</v>
      </c>
      <c r="G293" s="76">
        <v>245.39877300613497</v>
      </c>
      <c r="H293" s="81">
        <v>150</v>
      </c>
      <c r="I293" s="74">
        <v>75.150000000000006</v>
      </c>
      <c r="J293" s="83"/>
      <c r="K293" s="76">
        <v>245.39877300613497</v>
      </c>
      <c r="L293" s="77">
        <v>165</v>
      </c>
      <c r="M293" s="84">
        <v>1.2269938650306749E-2</v>
      </c>
      <c r="N293" s="76">
        <v>490.79754601226995</v>
      </c>
      <c r="O293" s="78">
        <v>44349</v>
      </c>
    </row>
    <row r="294" spans="2:15" x14ac:dyDescent="0.3">
      <c r="B294" s="71" t="s">
        <v>23</v>
      </c>
      <c r="C294" s="79">
        <v>44245</v>
      </c>
      <c r="D294" s="80" t="s">
        <v>111</v>
      </c>
      <c r="E294" s="81">
        <v>237</v>
      </c>
      <c r="F294" s="82">
        <v>0.04</v>
      </c>
      <c r="G294" s="76">
        <v>168.77637130801688</v>
      </c>
      <c r="H294" s="81"/>
      <c r="I294" s="74">
        <v>246.9</v>
      </c>
      <c r="J294" s="83"/>
      <c r="K294" s="76">
        <v>168.77637130801688</v>
      </c>
      <c r="L294" s="77">
        <v>235</v>
      </c>
      <c r="M294" s="84">
        <v>-8.4388185654008432E-3</v>
      </c>
      <c r="N294" s="76">
        <v>-337.55274261603375</v>
      </c>
      <c r="O294" s="78">
        <v>44278</v>
      </c>
    </row>
    <row r="295" spans="2:15" x14ac:dyDescent="0.3">
      <c r="B295" s="71" t="s">
        <v>23</v>
      </c>
      <c r="C295" s="79">
        <v>44245</v>
      </c>
      <c r="D295" s="80" t="s">
        <v>112</v>
      </c>
      <c r="E295" s="81">
        <v>1120</v>
      </c>
      <c r="F295" s="82">
        <v>0.08</v>
      </c>
      <c r="G295" s="76">
        <v>71.428571428571431</v>
      </c>
      <c r="H295" s="81">
        <v>1000</v>
      </c>
      <c r="I295" s="74">
        <v>296.3</v>
      </c>
      <c r="J295" s="83"/>
      <c r="K295" s="76">
        <v>71.428571428571431</v>
      </c>
      <c r="L295" s="77">
        <v>1280</v>
      </c>
      <c r="M295" s="84">
        <v>0.14285714285714285</v>
      </c>
      <c r="N295" s="76">
        <v>11428.571428571429</v>
      </c>
      <c r="O295" s="78">
        <v>44294</v>
      </c>
    </row>
    <row r="296" spans="2:15" x14ac:dyDescent="0.3">
      <c r="B296" s="71" t="s">
        <v>23</v>
      </c>
      <c r="C296" s="79">
        <v>44246</v>
      </c>
      <c r="D296" s="80" t="s">
        <v>273</v>
      </c>
      <c r="E296" s="81">
        <v>237</v>
      </c>
      <c r="F296" s="82">
        <v>0.04</v>
      </c>
      <c r="G296" s="76">
        <v>168.77637130801688</v>
      </c>
      <c r="H296" s="81">
        <v>225</v>
      </c>
      <c r="I296" s="74">
        <v>524</v>
      </c>
      <c r="J296" s="83"/>
      <c r="K296" s="76">
        <v>168.77637130801688</v>
      </c>
      <c r="L296" s="77">
        <v>317</v>
      </c>
      <c r="M296" s="84">
        <v>0.33755274261603374</v>
      </c>
      <c r="N296" s="76">
        <v>13502.109704641351</v>
      </c>
      <c r="O296" s="78">
        <v>44256</v>
      </c>
    </row>
    <row r="297" spans="2:15" x14ac:dyDescent="0.3">
      <c r="B297" s="71" t="s">
        <v>23</v>
      </c>
      <c r="C297" s="79">
        <v>44246</v>
      </c>
      <c r="D297" s="80" t="s">
        <v>360</v>
      </c>
      <c r="E297" s="81">
        <v>260</v>
      </c>
      <c r="F297" s="82">
        <v>0.04</v>
      </c>
      <c r="G297" s="76">
        <v>153.84615384615384</v>
      </c>
      <c r="H297" s="81">
        <v>245</v>
      </c>
      <c r="I297" s="74">
        <v>137.55000000000001</v>
      </c>
      <c r="J297" s="83"/>
      <c r="K297" s="76">
        <v>153.84615384615384</v>
      </c>
      <c r="L297" s="77">
        <v>235</v>
      </c>
      <c r="M297" s="84">
        <v>-9.6153846153846159E-2</v>
      </c>
      <c r="N297" s="76">
        <v>-3846.1538461538462</v>
      </c>
      <c r="O297" s="78">
        <v>44250</v>
      </c>
    </row>
    <row r="298" spans="2:15" x14ac:dyDescent="0.3">
      <c r="B298" s="71" t="s">
        <v>23</v>
      </c>
      <c r="C298" s="79">
        <v>44250</v>
      </c>
      <c r="D298" s="80" t="s">
        <v>361</v>
      </c>
      <c r="E298" s="81">
        <v>360</v>
      </c>
      <c r="F298" s="82">
        <v>0.04</v>
      </c>
      <c r="G298" s="76">
        <v>111.11111111111111</v>
      </c>
      <c r="H298" s="81">
        <v>330</v>
      </c>
      <c r="I298" s="74">
        <v>144.85</v>
      </c>
      <c r="J298" s="83"/>
      <c r="K298" s="76">
        <v>111.11111111111111</v>
      </c>
      <c r="L298" s="77">
        <v>497</v>
      </c>
      <c r="M298" s="84">
        <v>0.38055555555555554</v>
      </c>
      <c r="N298" s="76">
        <v>15222.222222222223</v>
      </c>
      <c r="O298" s="78">
        <v>44299</v>
      </c>
    </row>
    <row r="299" spans="2:15" x14ac:dyDescent="0.3">
      <c r="B299" s="71" t="s">
        <v>23</v>
      </c>
      <c r="C299" s="79">
        <v>44250</v>
      </c>
      <c r="D299" s="80" t="s">
        <v>239</v>
      </c>
      <c r="E299" s="81">
        <v>525</v>
      </c>
      <c r="F299" s="82">
        <v>0.04</v>
      </c>
      <c r="G299" s="76">
        <v>76.19047619047619</v>
      </c>
      <c r="H299" s="81">
        <v>480</v>
      </c>
      <c r="I299" s="74"/>
      <c r="J299" s="83"/>
      <c r="K299" s="76">
        <v>76.19047619047619</v>
      </c>
      <c r="L299" s="77">
        <v>520</v>
      </c>
      <c r="M299" s="84">
        <v>-9.5238095238095247E-3</v>
      </c>
      <c r="N299" s="76">
        <v>-380.95238095238096</v>
      </c>
      <c r="O299" s="78">
        <v>44286</v>
      </c>
    </row>
    <row r="300" spans="2:15" x14ac:dyDescent="0.3">
      <c r="B300" s="71" t="s">
        <v>23</v>
      </c>
      <c r="C300" s="79">
        <v>44252</v>
      </c>
      <c r="D300" s="80" t="s">
        <v>265</v>
      </c>
      <c r="E300" s="81">
        <v>100</v>
      </c>
      <c r="F300" s="82">
        <v>0.04</v>
      </c>
      <c r="G300" s="76">
        <v>400</v>
      </c>
      <c r="H300" s="81">
        <v>80</v>
      </c>
      <c r="I300" s="74">
        <v>125.5</v>
      </c>
      <c r="J300" s="83"/>
      <c r="K300" s="76">
        <v>400</v>
      </c>
      <c r="L300" s="77">
        <v>100</v>
      </c>
      <c r="M300" s="84">
        <v>0</v>
      </c>
      <c r="N300" s="76">
        <v>0</v>
      </c>
      <c r="O300" s="78">
        <v>44294</v>
      </c>
    </row>
    <row r="301" spans="2:15" x14ac:dyDescent="0.3">
      <c r="B301" s="71" t="s">
        <v>23</v>
      </c>
      <c r="C301" s="79">
        <v>44253</v>
      </c>
      <c r="D301" s="80" t="s">
        <v>258</v>
      </c>
      <c r="E301" s="81">
        <v>100</v>
      </c>
      <c r="F301" s="82">
        <v>0.04</v>
      </c>
      <c r="G301" s="76">
        <v>400</v>
      </c>
      <c r="H301" s="81">
        <v>90</v>
      </c>
      <c r="I301" s="74">
        <v>111</v>
      </c>
      <c r="J301" s="83"/>
      <c r="K301" s="76">
        <v>400</v>
      </c>
      <c r="L301" s="77">
        <v>104</v>
      </c>
      <c r="M301" s="84">
        <v>0.04</v>
      </c>
      <c r="N301" s="76">
        <v>1600</v>
      </c>
      <c r="O301" s="78">
        <v>44250</v>
      </c>
    </row>
    <row r="302" spans="2:15" x14ac:dyDescent="0.3">
      <c r="B302" s="71" t="s">
        <v>23</v>
      </c>
      <c r="C302" s="79">
        <v>44253</v>
      </c>
      <c r="D302" s="80" t="s">
        <v>362</v>
      </c>
      <c r="E302" s="81">
        <v>80</v>
      </c>
      <c r="F302" s="82">
        <v>0.04</v>
      </c>
      <c r="G302" s="76">
        <v>500</v>
      </c>
      <c r="H302" s="81">
        <v>74</v>
      </c>
      <c r="I302" s="74">
        <v>75.25</v>
      </c>
      <c r="J302" s="83"/>
      <c r="K302" s="76">
        <v>500</v>
      </c>
      <c r="L302" s="77">
        <v>81</v>
      </c>
      <c r="M302" s="84">
        <v>1.2500000000000001E-2</v>
      </c>
      <c r="N302" s="76">
        <v>500</v>
      </c>
      <c r="O302" s="78">
        <v>44340</v>
      </c>
    </row>
    <row r="303" spans="2:15" x14ac:dyDescent="0.3">
      <c r="B303" s="71" t="s">
        <v>23</v>
      </c>
      <c r="C303" s="79">
        <v>44256</v>
      </c>
      <c r="D303" s="80" t="s">
        <v>314</v>
      </c>
      <c r="E303" s="81">
        <v>525</v>
      </c>
      <c r="F303" s="82">
        <v>0.04</v>
      </c>
      <c r="G303" s="76">
        <v>76.19047619047619</v>
      </c>
      <c r="H303" s="81"/>
      <c r="I303" s="74">
        <v>754.15</v>
      </c>
      <c r="J303" s="83"/>
      <c r="K303" s="76">
        <v>76.19047619047619</v>
      </c>
      <c r="L303" s="77">
        <v>530</v>
      </c>
      <c r="M303" s="84">
        <v>9.5238095238095247E-3</v>
      </c>
      <c r="N303" s="76">
        <v>380.95238095238096</v>
      </c>
      <c r="O303" s="78">
        <v>44263</v>
      </c>
    </row>
    <row r="304" spans="2:15" x14ac:dyDescent="0.3">
      <c r="B304" s="71" t="s">
        <v>23</v>
      </c>
      <c r="C304" s="79">
        <v>44256</v>
      </c>
      <c r="D304" s="80" t="s">
        <v>314</v>
      </c>
      <c r="E304" s="81">
        <v>525</v>
      </c>
      <c r="F304" s="82">
        <v>0.04</v>
      </c>
      <c r="G304" s="76">
        <v>76.19047619047619</v>
      </c>
      <c r="H304" s="81"/>
      <c r="I304" s="74">
        <v>754.15</v>
      </c>
      <c r="J304" s="83"/>
      <c r="K304" s="76">
        <v>76.19047619047619</v>
      </c>
      <c r="L304" s="77">
        <v>527</v>
      </c>
      <c r="M304" s="84">
        <v>3.8095238095238095E-3</v>
      </c>
      <c r="N304" s="76">
        <v>152.38095238095238</v>
      </c>
      <c r="O304" s="78">
        <v>44278</v>
      </c>
    </row>
    <row r="305" spans="2:15" x14ac:dyDescent="0.3">
      <c r="B305" s="71" t="s">
        <v>23</v>
      </c>
      <c r="C305" s="79">
        <v>44256</v>
      </c>
      <c r="D305" s="80" t="s">
        <v>363</v>
      </c>
      <c r="E305" s="81">
        <v>45</v>
      </c>
      <c r="F305" s="82">
        <v>0.04</v>
      </c>
      <c r="G305" s="76">
        <v>888.88888888888891</v>
      </c>
      <c r="H305" s="81"/>
      <c r="I305" s="74">
        <v>86.05</v>
      </c>
      <c r="J305" s="83"/>
      <c r="K305" s="76">
        <v>888.88888888888891</v>
      </c>
      <c r="L305" s="77">
        <v>45.5</v>
      </c>
      <c r="M305" s="84">
        <v>1.1111111111111112E-2</v>
      </c>
      <c r="N305" s="76">
        <v>444.44444444444446</v>
      </c>
      <c r="O305" s="78">
        <v>44271</v>
      </c>
    </row>
    <row r="306" spans="2:15" x14ac:dyDescent="0.3">
      <c r="B306" s="71" t="s">
        <v>23</v>
      </c>
      <c r="C306" s="79">
        <v>44257</v>
      </c>
      <c r="D306" s="80" t="s">
        <v>270</v>
      </c>
      <c r="E306" s="81">
        <v>77</v>
      </c>
      <c r="F306" s="82">
        <v>0.04</v>
      </c>
      <c r="G306" s="76">
        <v>519.48051948051943</v>
      </c>
      <c r="H306" s="81">
        <v>70</v>
      </c>
      <c r="I306" s="74">
        <v>247</v>
      </c>
      <c r="J306" s="83"/>
      <c r="K306" s="76">
        <v>519.48051948051943</v>
      </c>
      <c r="L306" s="77">
        <v>102</v>
      </c>
      <c r="M306" s="84">
        <v>0.32467532467532467</v>
      </c>
      <c r="N306" s="76">
        <v>12987.012987012986</v>
      </c>
      <c r="O306" s="78">
        <v>44306</v>
      </c>
    </row>
    <row r="307" spans="2:15" x14ac:dyDescent="0.3">
      <c r="B307" s="71" t="s">
        <v>23</v>
      </c>
      <c r="C307" s="79">
        <v>44258</v>
      </c>
      <c r="D307" s="80" t="s">
        <v>119</v>
      </c>
      <c r="E307" s="81">
        <v>126</v>
      </c>
      <c r="F307" s="82">
        <v>0.04</v>
      </c>
      <c r="G307" s="76">
        <v>317.46031746031747</v>
      </c>
      <c r="H307" s="81">
        <v>115</v>
      </c>
      <c r="I307" s="74">
        <v>140.4</v>
      </c>
      <c r="J307" s="83"/>
      <c r="K307" s="76">
        <v>317.46031746031747</v>
      </c>
      <c r="L307" s="77">
        <v>108</v>
      </c>
      <c r="M307" s="84">
        <v>-0.14285714285714285</v>
      </c>
      <c r="N307" s="76">
        <v>-5714.2857142857147</v>
      </c>
      <c r="O307" s="78">
        <v>44314</v>
      </c>
    </row>
    <row r="308" spans="2:15" x14ac:dyDescent="0.3">
      <c r="B308" s="71" t="s">
        <v>23</v>
      </c>
      <c r="C308" s="79">
        <v>44258</v>
      </c>
      <c r="D308" s="80" t="s">
        <v>30</v>
      </c>
      <c r="E308" s="81">
        <v>650</v>
      </c>
      <c r="F308" s="82">
        <v>0.04</v>
      </c>
      <c r="G308" s="76">
        <v>61.53846153846154</v>
      </c>
      <c r="H308" s="81"/>
      <c r="I308" s="74">
        <v>572.95000000000005</v>
      </c>
      <c r="J308" s="83"/>
      <c r="K308" s="76">
        <v>61.53846153846154</v>
      </c>
      <c r="L308" s="77">
        <v>840</v>
      </c>
      <c r="M308" s="84">
        <v>0.29230769230769232</v>
      </c>
      <c r="N308" s="76">
        <v>11692.307692307693</v>
      </c>
      <c r="O308" s="78">
        <v>44340</v>
      </c>
    </row>
    <row r="309" spans="2:15" x14ac:dyDescent="0.3">
      <c r="B309" s="71" t="s">
        <v>23</v>
      </c>
      <c r="C309" s="79">
        <v>44259</v>
      </c>
      <c r="D309" s="80" t="s">
        <v>364</v>
      </c>
      <c r="E309" s="81">
        <v>87</v>
      </c>
      <c r="F309" s="82">
        <v>0.04</v>
      </c>
      <c r="G309" s="76">
        <v>459.77011494252872</v>
      </c>
      <c r="H309" s="81"/>
      <c r="I309" s="74" t="s">
        <v>191</v>
      </c>
      <c r="J309" s="83"/>
      <c r="K309" s="76">
        <v>459.77011494252872</v>
      </c>
      <c r="L309" s="77">
        <v>122</v>
      </c>
      <c r="M309" s="84">
        <v>0.40229885057471265</v>
      </c>
      <c r="N309" s="76">
        <v>16091.954022988506</v>
      </c>
      <c r="O309" s="78">
        <v>44271</v>
      </c>
    </row>
    <row r="310" spans="2:15" x14ac:dyDescent="0.3">
      <c r="B310" s="71" t="s">
        <v>23</v>
      </c>
      <c r="C310" s="79">
        <v>44259</v>
      </c>
      <c r="D310" s="80" t="s">
        <v>90</v>
      </c>
      <c r="E310" s="81">
        <v>75</v>
      </c>
      <c r="F310" s="82">
        <v>0.04</v>
      </c>
      <c r="G310" s="76">
        <v>533.33333333333337</v>
      </c>
      <c r="H310" s="81"/>
      <c r="I310" s="74">
        <v>64.2</v>
      </c>
      <c r="J310" s="83"/>
      <c r="K310" s="76">
        <v>533.33333333333337</v>
      </c>
      <c r="L310" s="77">
        <v>83</v>
      </c>
      <c r="M310" s="84">
        <v>0.10666666666666667</v>
      </c>
      <c r="N310" s="76">
        <v>4266.666666666667</v>
      </c>
      <c r="O310" s="78">
        <v>44278</v>
      </c>
    </row>
    <row r="311" spans="2:15" x14ac:dyDescent="0.3">
      <c r="B311" s="71" t="s">
        <v>23</v>
      </c>
      <c r="C311" s="79">
        <v>44263</v>
      </c>
      <c r="D311" s="80" t="s">
        <v>365</v>
      </c>
      <c r="E311" s="81">
        <v>84</v>
      </c>
      <c r="F311" s="82">
        <v>0.04</v>
      </c>
      <c r="G311" s="76">
        <v>476.1904761904762</v>
      </c>
      <c r="H311" s="81">
        <v>76</v>
      </c>
      <c r="I311" s="74">
        <v>64</v>
      </c>
      <c r="J311" s="83"/>
      <c r="K311" s="76">
        <v>476.1904761904762</v>
      </c>
      <c r="L311" s="77">
        <v>115</v>
      </c>
      <c r="M311" s="84">
        <v>0.36904761904761907</v>
      </c>
      <c r="N311" s="76">
        <v>14761.904761904761</v>
      </c>
      <c r="O311" s="78">
        <v>44392</v>
      </c>
    </row>
    <row r="312" spans="2:15" x14ac:dyDescent="0.3">
      <c r="B312" s="71" t="s">
        <v>23</v>
      </c>
      <c r="C312" s="79">
        <v>44271</v>
      </c>
      <c r="D312" s="80" t="s">
        <v>139</v>
      </c>
      <c r="E312" s="81">
        <v>71.5</v>
      </c>
      <c r="F312" s="82">
        <v>0.04</v>
      </c>
      <c r="G312" s="76">
        <v>559.44055944055947</v>
      </c>
      <c r="H312" s="81">
        <v>60</v>
      </c>
      <c r="I312" s="74">
        <v>51.25</v>
      </c>
      <c r="J312" s="83"/>
      <c r="K312" s="76">
        <v>559.44055944055947</v>
      </c>
      <c r="L312" s="77">
        <v>81</v>
      </c>
      <c r="M312" s="84">
        <v>0.13286713286713286</v>
      </c>
      <c r="N312" s="76">
        <v>5314.6853146853146</v>
      </c>
      <c r="O312" s="78">
        <v>44354</v>
      </c>
    </row>
    <row r="313" spans="2:15" x14ac:dyDescent="0.3">
      <c r="B313" s="71" t="s">
        <v>23</v>
      </c>
      <c r="C313" s="79">
        <v>44271</v>
      </c>
      <c r="D313" s="80" t="s">
        <v>340</v>
      </c>
      <c r="E313" s="81">
        <v>293</v>
      </c>
      <c r="F313" s="82">
        <v>0.04</v>
      </c>
      <c r="G313" s="76">
        <v>136.51877133105802</v>
      </c>
      <c r="H313" s="81">
        <v>250</v>
      </c>
      <c r="I313" s="74">
        <v>299.10000000000002</v>
      </c>
      <c r="J313" s="83"/>
      <c r="K313" s="76">
        <v>136.51877133105802</v>
      </c>
      <c r="L313" s="77">
        <v>303</v>
      </c>
      <c r="M313" s="84">
        <v>3.4129692832764506E-2</v>
      </c>
      <c r="N313" s="76">
        <v>1365.1877133105802</v>
      </c>
      <c r="O313" s="78">
        <v>44327</v>
      </c>
    </row>
    <row r="314" spans="2:15" x14ac:dyDescent="0.3">
      <c r="B314" s="71" t="s">
        <v>23</v>
      </c>
      <c r="C314" s="79">
        <v>44278</v>
      </c>
      <c r="D314" s="80" t="s">
        <v>357</v>
      </c>
      <c r="E314" s="81">
        <v>1030</v>
      </c>
      <c r="F314" s="82">
        <v>0.04</v>
      </c>
      <c r="G314" s="76">
        <v>38.834951456310677</v>
      </c>
      <c r="H314" s="81"/>
      <c r="I314" s="74">
        <v>2624</v>
      </c>
      <c r="J314" s="83"/>
      <c r="K314" s="76">
        <v>38.834951456310677</v>
      </c>
      <c r="L314" s="77">
        <v>1060</v>
      </c>
      <c r="M314" s="84">
        <v>2.9126213592233011E-2</v>
      </c>
      <c r="N314" s="76">
        <v>1165.0485436893202</v>
      </c>
      <c r="O314" s="78">
        <v>44315</v>
      </c>
    </row>
    <row r="315" spans="2:15" x14ac:dyDescent="0.3">
      <c r="B315" s="71" t="s">
        <v>23</v>
      </c>
      <c r="C315" s="79">
        <v>44278</v>
      </c>
      <c r="D315" s="80" t="s">
        <v>119</v>
      </c>
      <c r="E315" s="81">
        <v>108</v>
      </c>
      <c r="F315" s="82">
        <v>0.04</v>
      </c>
      <c r="G315" s="76">
        <v>370.37037037037038</v>
      </c>
      <c r="H315" s="81"/>
      <c r="I315" s="74">
        <v>140.4</v>
      </c>
      <c r="J315" s="83"/>
      <c r="K315" s="76">
        <v>370.37037037037038</v>
      </c>
      <c r="L315" s="77">
        <v>105</v>
      </c>
      <c r="M315" s="84">
        <v>-2.7777777777777776E-2</v>
      </c>
      <c r="N315" s="76">
        <v>-1111.1111111111111</v>
      </c>
      <c r="O315" s="78">
        <v>44319</v>
      </c>
    </row>
    <row r="316" spans="2:15" x14ac:dyDescent="0.3">
      <c r="B316" s="71" t="s">
        <v>23</v>
      </c>
      <c r="C316" s="79">
        <v>44278</v>
      </c>
      <c r="D316" s="80" t="s">
        <v>365</v>
      </c>
      <c r="E316" s="81">
        <v>73</v>
      </c>
      <c r="F316" s="82">
        <v>0.04</v>
      </c>
      <c r="G316" s="76">
        <v>547.94520547945206</v>
      </c>
      <c r="H316" s="81"/>
      <c r="I316" s="74">
        <v>64</v>
      </c>
      <c r="J316" s="83"/>
      <c r="K316" s="76">
        <v>547.94520547945206</v>
      </c>
      <c r="L316" s="77">
        <v>119</v>
      </c>
      <c r="M316" s="84">
        <v>0.63013698630136983</v>
      </c>
      <c r="N316" s="76">
        <v>25205.479452054795</v>
      </c>
      <c r="O316" s="78">
        <v>44407</v>
      </c>
    </row>
    <row r="317" spans="2:15" x14ac:dyDescent="0.3">
      <c r="B317" s="71" t="s">
        <v>23</v>
      </c>
      <c r="C317" s="79">
        <v>44286</v>
      </c>
      <c r="D317" s="80" t="s">
        <v>340</v>
      </c>
      <c r="E317" s="81">
        <v>252</v>
      </c>
      <c r="F317" s="82">
        <v>0.04</v>
      </c>
      <c r="G317" s="76">
        <v>158.73015873015873</v>
      </c>
      <c r="H317" s="81"/>
      <c r="I317" s="74">
        <v>299.10000000000002</v>
      </c>
      <c r="J317" s="83"/>
      <c r="K317" s="76">
        <v>158.73015873015873</v>
      </c>
      <c r="L317" s="77">
        <v>270</v>
      </c>
      <c r="M317" s="84">
        <v>7.1428571428571425E-2</v>
      </c>
      <c r="N317" s="76">
        <v>2857.1428571428573</v>
      </c>
      <c r="O317" s="78">
        <v>44330</v>
      </c>
    </row>
    <row r="318" spans="2:15" x14ac:dyDescent="0.3">
      <c r="B318" s="71" t="s">
        <v>23</v>
      </c>
      <c r="C318" s="79">
        <v>44286</v>
      </c>
      <c r="D318" s="80" t="s">
        <v>27</v>
      </c>
      <c r="E318" s="81">
        <v>140</v>
      </c>
      <c r="F318" s="82">
        <v>0.04</v>
      </c>
      <c r="G318" s="76">
        <v>285.71428571428572</v>
      </c>
      <c r="H318" s="81"/>
      <c r="I318" s="74">
        <v>195.5</v>
      </c>
      <c r="J318" s="83"/>
      <c r="K318" s="76">
        <v>285.71428571428572</v>
      </c>
      <c r="L318" s="77">
        <v>144</v>
      </c>
      <c r="M318" s="84">
        <v>2.8571428571428571E-2</v>
      </c>
      <c r="N318" s="76">
        <v>1142.8571428571429</v>
      </c>
      <c r="O318" s="78">
        <v>44335</v>
      </c>
    </row>
    <row r="319" spans="2:15" x14ac:dyDescent="0.3">
      <c r="B319" s="71" t="s">
        <v>23</v>
      </c>
      <c r="C319" s="79">
        <v>44287</v>
      </c>
      <c r="D319" s="80" t="s">
        <v>27</v>
      </c>
      <c r="E319" s="81">
        <v>145</v>
      </c>
      <c r="F319" s="82">
        <v>0.04</v>
      </c>
      <c r="G319" s="76">
        <v>275.86206896551727</v>
      </c>
      <c r="H319" s="81"/>
      <c r="I319" s="74">
        <v>195.5</v>
      </c>
      <c r="J319" s="83"/>
      <c r="K319" s="76">
        <v>275.86206896551727</v>
      </c>
      <c r="L319" s="77">
        <v>145</v>
      </c>
      <c r="M319" s="84">
        <v>0</v>
      </c>
      <c r="N319" s="76">
        <v>0</v>
      </c>
      <c r="O319" s="78">
        <v>44377</v>
      </c>
    </row>
    <row r="320" spans="2:15" x14ac:dyDescent="0.3">
      <c r="B320" s="71" t="s">
        <v>23</v>
      </c>
      <c r="C320" s="79">
        <v>44294</v>
      </c>
      <c r="D320" s="80" t="s">
        <v>120</v>
      </c>
      <c r="E320" s="81">
        <v>66</v>
      </c>
      <c r="F320" s="82">
        <v>0.04</v>
      </c>
      <c r="G320" s="76">
        <v>606.06060606060601</v>
      </c>
      <c r="H320" s="81">
        <v>55</v>
      </c>
      <c r="I320" s="74">
        <v>98.5</v>
      </c>
      <c r="J320" s="83"/>
      <c r="K320" s="76">
        <v>606.06060606060601</v>
      </c>
      <c r="L320" s="77">
        <v>74</v>
      </c>
      <c r="M320" s="84">
        <v>0.12121212121212122</v>
      </c>
      <c r="N320" s="76">
        <v>4848.484848484848</v>
      </c>
      <c r="O320" s="78">
        <v>44314</v>
      </c>
    </row>
    <row r="321" spans="2:15" x14ac:dyDescent="0.3">
      <c r="B321" s="71" t="s">
        <v>23</v>
      </c>
      <c r="C321" s="79">
        <v>44294</v>
      </c>
      <c r="D321" s="80" t="s">
        <v>140</v>
      </c>
      <c r="E321" s="81">
        <v>135</v>
      </c>
      <c r="F321" s="82">
        <v>0.04</v>
      </c>
      <c r="G321" s="76">
        <v>296.2962962962963</v>
      </c>
      <c r="H321" s="81">
        <v>115</v>
      </c>
      <c r="I321" s="74">
        <v>117.8</v>
      </c>
      <c r="J321" s="83"/>
      <c r="K321" s="76">
        <v>296.2962962962963</v>
      </c>
      <c r="L321" s="77">
        <v>172</v>
      </c>
      <c r="M321" s="84">
        <v>0.27407407407407408</v>
      </c>
      <c r="N321" s="76">
        <v>10962.962962962964</v>
      </c>
      <c r="O321" s="78">
        <v>44357</v>
      </c>
    </row>
    <row r="322" spans="2:15" x14ac:dyDescent="0.3">
      <c r="B322" s="71" t="s">
        <v>23</v>
      </c>
      <c r="C322" s="79">
        <v>44305</v>
      </c>
      <c r="D322" s="80" t="s">
        <v>32</v>
      </c>
      <c r="E322" s="81">
        <v>190</v>
      </c>
      <c r="F322" s="82">
        <v>0.04</v>
      </c>
      <c r="G322" s="76">
        <v>210.52631578947367</v>
      </c>
      <c r="H322" s="81">
        <v>175</v>
      </c>
      <c r="I322" s="74">
        <v>207.15</v>
      </c>
      <c r="J322" s="83"/>
      <c r="K322" s="76">
        <v>210.52631578947367</v>
      </c>
      <c r="L322" s="77">
        <v>187</v>
      </c>
      <c r="M322" s="84">
        <v>-1.5789473684210527E-2</v>
      </c>
      <c r="N322" s="76">
        <v>-631.57894736842104</v>
      </c>
      <c r="O322" s="78">
        <v>44315</v>
      </c>
    </row>
    <row r="323" spans="2:15" x14ac:dyDescent="0.3">
      <c r="B323" s="71" t="s">
        <v>23</v>
      </c>
      <c r="C323" s="79">
        <v>44305</v>
      </c>
      <c r="D323" s="80" t="s">
        <v>141</v>
      </c>
      <c r="E323" s="81">
        <v>124</v>
      </c>
      <c r="F323" s="82">
        <v>0.04</v>
      </c>
      <c r="G323" s="76">
        <v>322.58064516129031</v>
      </c>
      <c r="H323" s="81">
        <v>100</v>
      </c>
      <c r="I323" s="74">
        <v>344.9</v>
      </c>
      <c r="J323" s="83"/>
      <c r="K323" s="76">
        <v>322.58064516129031</v>
      </c>
      <c r="L323" s="77">
        <v>203</v>
      </c>
      <c r="M323" s="84">
        <v>0.63709677419354838</v>
      </c>
      <c r="N323" s="76">
        <v>25483.870967741936</v>
      </c>
      <c r="O323" s="78">
        <v>44363</v>
      </c>
    </row>
    <row r="324" spans="2:15" x14ac:dyDescent="0.3">
      <c r="B324" s="71" t="s">
        <v>23</v>
      </c>
      <c r="C324" s="79">
        <v>44306</v>
      </c>
      <c r="D324" s="80" t="s">
        <v>55</v>
      </c>
      <c r="E324" s="81">
        <v>298</v>
      </c>
      <c r="F324" s="82">
        <v>0.04</v>
      </c>
      <c r="G324" s="76">
        <v>134.2281879194631</v>
      </c>
      <c r="H324" s="81"/>
      <c r="I324" s="74">
        <v>752.5</v>
      </c>
      <c r="J324" s="83"/>
      <c r="K324" s="76">
        <v>134.2281879194631</v>
      </c>
      <c r="L324" s="77">
        <v>300</v>
      </c>
      <c r="M324" s="84">
        <v>6.7114093959731542E-3</v>
      </c>
      <c r="N324" s="76">
        <v>268.45637583892619</v>
      </c>
      <c r="O324" s="78">
        <v>44320</v>
      </c>
    </row>
    <row r="325" spans="2:15" x14ac:dyDescent="0.3">
      <c r="B325" s="71" t="s">
        <v>23</v>
      </c>
      <c r="C325" s="79">
        <v>44309</v>
      </c>
      <c r="D325" s="80" t="s">
        <v>121</v>
      </c>
      <c r="E325" s="81">
        <v>197</v>
      </c>
      <c r="F325" s="82">
        <v>0.04</v>
      </c>
      <c r="G325" s="76">
        <v>203.04568527918781</v>
      </c>
      <c r="H325" s="81"/>
      <c r="I325" s="74">
        <v>435</v>
      </c>
      <c r="J325" s="83"/>
      <c r="K325" s="76">
        <v>203.04568527918781</v>
      </c>
      <c r="L325" s="77">
        <v>234</v>
      </c>
      <c r="M325" s="84">
        <v>0.18781725888324874</v>
      </c>
      <c r="N325" s="76">
        <v>7512.6903553299489</v>
      </c>
      <c r="O325" s="78">
        <v>44319</v>
      </c>
    </row>
    <row r="326" spans="2:15" x14ac:dyDescent="0.3">
      <c r="B326" s="71" t="s">
        <v>23</v>
      </c>
      <c r="C326" s="79">
        <v>44314</v>
      </c>
      <c r="D326" s="80" t="s">
        <v>122</v>
      </c>
      <c r="E326" s="81">
        <v>130</v>
      </c>
      <c r="F326" s="82">
        <v>0.04</v>
      </c>
      <c r="G326" s="76">
        <v>307.69230769230768</v>
      </c>
      <c r="H326" s="81"/>
      <c r="I326" s="74">
        <v>100.25</v>
      </c>
      <c r="J326" s="83"/>
      <c r="K326" s="76">
        <v>307.69230769230768</v>
      </c>
      <c r="L326" s="77">
        <v>169</v>
      </c>
      <c r="M326" s="84">
        <v>0.3</v>
      </c>
      <c r="N326" s="76">
        <v>12000</v>
      </c>
      <c r="O326" s="78">
        <v>44316</v>
      </c>
    </row>
    <row r="327" spans="2:15" x14ac:dyDescent="0.3">
      <c r="B327" s="71" t="s">
        <v>23</v>
      </c>
      <c r="C327" s="79">
        <v>44314</v>
      </c>
      <c r="D327" s="80" t="s">
        <v>47</v>
      </c>
      <c r="E327" s="81">
        <v>392</v>
      </c>
      <c r="F327" s="82">
        <v>0.04</v>
      </c>
      <c r="G327" s="76">
        <v>102.04081632653062</v>
      </c>
      <c r="H327" s="81"/>
      <c r="I327" s="74">
        <v>663</v>
      </c>
      <c r="J327" s="83"/>
      <c r="K327" s="76">
        <v>102.04081632653062</v>
      </c>
      <c r="L327" s="77">
        <v>457</v>
      </c>
      <c r="M327" s="84">
        <v>0.16581632653061223</v>
      </c>
      <c r="N327" s="76">
        <v>6632.6530612244906</v>
      </c>
      <c r="O327" s="78">
        <v>44322</v>
      </c>
    </row>
    <row r="328" spans="2:15" x14ac:dyDescent="0.3">
      <c r="B328" s="71" t="s">
        <v>23</v>
      </c>
      <c r="C328" s="79">
        <v>44315</v>
      </c>
      <c r="D328" s="80" t="s">
        <v>84</v>
      </c>
      <c r="E328" s="81">
        <v>266</v>
      </c>
      <c r="F328" s="82">
        <v>0.04</v>
      </c>
      <c r="G328" s="76">
        <v>150.37593984962405</v>
      </c>
      <c r="H328" s="81"/>
      <c r="I328" s="74">
        <v>342</v>
      </c>
      <c r="J328" s="83"/>
      <c r="K328" s="76">
        <v>150.37593984962405</v>
      </c>
      <c r="L328" s="77">
        <v>294</v>
      </c>
      <c r="M328" s="84">
        <v>0.10526315789473684</v>
      </c>
      <c r="N328" s="76">
        <v>4210.5263157894733</v>
      </c>
      <c r="O328" s="78">
        <v>44322</v>
      </c>
    </row>
    <row r="329" spans="2:15" x14ac:dyDescent="0.3">
      <c r="B329" s="71" t="s">
        <v>23</v>
      </c>
      <c r="C329" s="79">
        <v>44315</v>
      </c>
      <c r="D329" s="80" t="s">
        <v>139</v>
      </c>
      <c r="E329" s="81">
        <v>82</v>
      </c>
      <c r="F329" s="82">
        <v>0.04</v>
      </c>
      <c r="G329" s="76">
        <v>487.80487804878049</v>
      </c>
      <c r="H329" s="81"/>
      <c r="I329" s="74">
        <v>51.25</v>
      </c>
      <c r="J329" s="83"/>
      <c r="K329" s="76">
        <v>487.80487804878049</v>
      </c>
      <c r="L329" s="77">
        <v>81</v>
      </c>
      <c r="M329" s="84">
        <v>-1.2195121951219513E-2</v>
      </c>
      <c r="N329" s="76">
        <v>-487.80487804878049</v>
      </c>
      <c r="O329" s="78">
        <v>44354</v>
      </c>
    </row>
    <row r="330" spans="2:15" x14ac:dyDescent="0.3">
      <c r="B330" s="71" t="s">
        <v>23</v>
      </c>
      <c r="C330" s="79">
        <v>44316</v>
      </c>
      <c r="D330" s="80" t="s">
        <v>123</v>
      </c>
      <c r="E330" s="81">
        <v>90</v>
      </c>
      <c r="F330" s="82">
        <v>0.04</v>
      </c>
      <c r="G330" s="76">
        <v>444.44444444444446</v>
      </c>
      <c r="H330" s="81"/>
      <c r="I330" s="74">
        <v>92.2</v>
      </c>
      <c r="J330" s="83"/>
      <c r="K330" s="76">
        <v>444.44444444444446</v>
      </c>
      <c r="L330" s="77">
        <v>96</v>
      </c>
      <c r="M330" s="84">
        <v>6.6666666666666666E-2</v>
      </c>
      <c r="N330" s="76">
        <v>2666.666666666667</v>
      </c>
      <c r="O330" s="78">
        <v>44330</v>
      </c>
    </row>
    <row r="331" spans="2:15" x14ac:dyDescent="0.3">
      <c r="B331" s="71" t="s">
        <v>23</v>
      </c>
      <c r="C331" s="79">
        <v>44316</v>
      </c>
      <c r="D331" s="80" t="s">
        <v>41</v>
      </c>
      <c r="E331" s="81">
        <v>433</v>
      </c>
      <c r="F331" s="82">
        <v>0.04</v>
      </c>
      <c r="G331" s="76">
        <v>92.378752886836025</v>
      </c>
      <c r="H331" s="81"/>
      <c r="I331" s="74">
        <v>359.2</v>
      </c>
      <c r="J331" s="83"/>
      <c r="K331" s="76">
        <v>92.378752886836025</v>
      </c>
      <c r="L331" s="77">
        <v>430</v>
      </c>
      <c r="M331" s="84">
        <v>-6.9284064665127024E-3</v>
      </c>
      <c r="N331" s="76">
        <v>-277.13625866050808</v>
      </c>
      <c r="O331" s="78">
        <v>44323</v>
      </c>
    </row>
    <row r="332" spans="2:15" x14ac:dyDescent="0.3">
      <c r="B332" s="71" t="s">
        <v>23</v>
      </c>
      <c r="C332" s="79">
        <v>44316</v>
      </c>
      <c r="D332" s="80" t="s">
        <v>111</v>
      </c>
      <c r="E332" s="81">
        <v>240</v>
      </c>
      <c r="F332" s="82">
        <v>0.04</v>
      </c>
      <c r="G332" s="76">
        <v>166.66666666666666</v>
      </c>
      <c r="H332" s="81"/>
      <c r="I332" s="74">
        <v>246.9</v>
      </c>
      <c r="J332" s="83"/>
      <c r="K332" s="76">
        <v>166.66666666666666</v>
      </c>
      <c r="L332" s="77">
        <v>242</v>
      </c>
      <c r="M332" s="84">
        <v>8.3333333333333332E-3</v>
      </c>
      <c r="N332" s="76">
        <v>333.33333333333331</v>
      </c>
      <c r="O332" s="78">
        <v>44323</v>
      </c>
    </row>
    <row r="333" spans="2:15" x14ac:dyDescent="0.3">
      <c r="B333" s="71" t="s">
        <v>23</v>
      </c>
      <c r="C333" s="79">
        <v>44316</v>
      </c>
      <c r="D333" s="80" t="s">
        <v>48</v>
      </c>
      <c r="E333" s="81">
        <v>142</v>
      </c>
      <c r="F333" s="82">
        <v>0.04</v>
      </c>
      <c r="G333" s="76">
        <v>281.6901408450704</v>
      </c>
      <c r="H333" s="81"/>
      <c r="I333" s="74">
        <v>110</v>
      </c>
      <c r="J333" s="83"/>
      <c r="K333" s="76">
        <v>281.6901408450704</v>
      </c>
      <c r="L333" s="77">
        <v>151</v>
      </c>
      <c r="M333" s="84">
        <v>6.3380281690140844E-2</v>
      </c>
      <c r="N333" s="76">
        <v>2535.2112676056336</v>
      </c>
      <c r="O333" s="78">
        <v>44323</v>
      </c>
    </row>
    <row r="334" spans="2:15" x14ac:dyDescent="0.3">
      <c r="B334" s="71" t="s">
        <v>23</v>
      </c>
      <c r="C334" s="79">
        <v>44316</v>
      </c>
      <c r="D334" s="80" t="s">
        <v>42</v>
      </c>
      <c r="E334" s="81">
        <v>131</v>
      </c>
      <c r="F334" s="82">
        <v>0.04</v>
      </c>
      <c r="G334" s="76">
        <v>305.3435114503817</v>
      </c>
      <c r="H334" s="81"/>
      <c r="I334" s="74">
        <v>217</v>
      </c>
      <c r="J334" s="83"/>
      <c r="K334" s="76">
        <v>305.3435114503817</v>
      </c>
      <c r="L334" s="77">
        <v>134.5</v>
      </c>
      <c r="M334" s="84">
        <v>2.6717557251908396E-2</v>
      </c>
      <c r="N334" s="76">
        <v>1068.7022900763359</v>
      </c>
      <c r="O334" s="78">
        <v>44320</v>
      </c>
    </row>
    <row r="335" spans="2:15" x14ac:dyDescent="0.3">
      <c r="B335" s="71" t="s">
        <v>23</v>
      </c>
      <c r="C335" s="79">
        <v>44319</v>
      </c>
      <c r="D335" s="80" t="s">
        <v>124</v>
      </c>
      <c r="E335" s="81">
        <v>202</v>
      </c>
      <c r="F335" s="82">
        <v>0.04</v>
      </c>
      <c r="G335" s="76">
        <v>198.01980198019803</v>
      </c>
      <c r="H335" s="81"/>
      <c r="I335" s="74">
        <v>186.6</v>
      </c>
      <c r="J335" s="83"/>
      <c r="K335" s="76">
        <v>198.01980198019803</v>
      </c>
      <c r="L335" s="77">
        <v>230</v>
      </c>
      <c r="M335" s="84">
        <v>0.13861386138613863</v>
      </c>
      <c r="N335" s="76">
        <v>5544.5544554455446</v>
      </c>
      <c r="O335" s="78">
        <v>44321</v>
      </c>
    </row>
    <row r="336" spans="2:15" x14ac:dyDescent="0.3">
      <c r="B336" s="71" t="s">
        <v>23</v>
      </c>
      <c r="C336" s="79">
        <v>44319</v>
      </c>
      <c r="D336" s="80" t="s">
        <v>125</v>
      </c>
      <c r="E336" s="81">
        <v>172</v>
      </c>
      <c r="F336" s="82">
        <v>0.04</v>
      </c>
      <c r="G336" s="76">
        <v>232.55813953488371</v>
      </c>
      <c r="H336" s="81"/>
      <c r="I336" s="74">
        <v>147.19999999999999</v>
      </c>
      <c r="J336" s="83"/>
      <c r="K336" s="76">
        <v>232.55813953488371</v>
      </c>
      <c r="L336" s="77">
        <v>228</v>
      </c>
      <c r="M336" s="84">
        <v>0.32558139534883723</v>
      </c>
      <c r="N336" s="76">
        <v>13023.255813953489</v>
      </c>
      <c r="O336" s="78">
        <v>44327</v>
      </c>
    </row>
    <row r="337" spans="2:15" x14ac:dyDescent="0.3">
      <c r="B337" s="71" t="s">
        <v>23</v>
      </c>
      <c r="C337" s="79">
        <v>44319</v>
      </c>
      <c r="D337" s="80" t="s">
        <v>126</v>
      </c>
      <c r="E337" s="81">
        <v>235</v>
      </c>
      <c r="F337" s="82">
        <v>0.04</v>
      </c>
      <c r="G337" s="76">
        <v>170.21276595744681</v>
      </c>
      <c r="H337" s="81"/>
      <c r="I337" s="74">
        <v>244.65</v>
      </c>
      <c r="J337" s="83"/>
      <c r="K337" s="76">
        <v>170.21276595744681</v>
      </c>
      <c r="L337" s="77">
        <v>232</v>
      </c>
      <c r="M337" s="84">
        <v>-1.276595744680851E-2</v>
      </c>
      <c r="N337" s="76">
        <v>-510.63829787234044</v>
      </c>
      <c r="O337" s="78">
        <v>44335</v>
      </c>
    </row>
    <row r="338" spans="2:15" x14ac:dyDescent="0.3">
      <c r="B338" s="71" t="s">
        <v>23</v>
      </c>
      <c r="C338" s="79">
        <v>44321</v>
      </c>
      <c r="D338" s="80" t="s">
        <v>43</v>
      </c>
      <c r="E338" s="81">
        <v>772</v>
      </c>
      <c r="F338" s="82">
        <v>0.04</v>
      </c>
      <c r="G338" s="76">
        <v>51.813471502590673</v>
      </c>
      <c r="H338" s="81"/>
      <c r="I338" s="74">
        <v>143.6</v>
      </c>
      <c r="J338" s="83"/>
      <c r="K338" s="76">
        <v>51.813471502590673</v>
      </c>
      <c r="L338" s="77">
        <v>729</v>
      </c>
      <c r="M338" s="84">
        <v>-5.5699481865284971E-2</v>
      </c>
      <c r="N338" s="76">
        <v>-2227.979274611399</v>
      </c>
      <c r="O338" s="78">
        <v>44333</v>
      </c>
    </row>
    <row r="339" spans="2:15" x14ac:dyDescent="0.3">
      <c r="B339" s="71" t="s">
        <v>23</v>
      </c>
      <c r="C339" s="79">
        <v>44322</v>
      </c>
      <c r="D339" s="80" t="s">
        <v>127</v>
      </c>
      <c r="E339" s="81">
        <v>760</v>
      </c>
      <c r="F339" s="82">
        <v>0.04</v>
      </c>
      <c r="G339" s="76">
        <v>52.631578947368418</v>
      </c>
      <c r="H339" s="81"/>
      <c r="I339" s="74">
        <v>380.5</v>
      </c>
      <c r="J339" s="83"/>
      <c r="K339" s="76">
        <v>52.631578947368418</v>
      </c>
      <c r="L339" s="77">
        <v>762</v>
      </c>
      <c r="M339" s="84">
        <v>2.631578947368421E-3</v>
      </c>
      <c r="N339" s="76">
        <v>105.26315789473684</v>
      </c>
      <c r="O339" s="78">
        <v>44334</v>
      </c>
    </row>
    <row r="340" spans="2:15" x14ac:dyDescent="0.3">
      <c r="B340" s="71" t="s">
        <v>23</v>
      </c>
      <c r="C340" s="79">
        <v>44322</v>
      </c>
      <c r="D340" s="80" t="s">
        <v>30</v>
      </c>
      <c r="E340" s="81">
        <v>700</v>
      </c>
      <c r="F340" s="82">
        <v>0.04</v>
      </c>
      <c r="G340" s="76">
        <v>57.142857142857146</v>
      </c>
      <c r="H340" s="81"/>
      <c r="I340" s="74">
        <v>572.95000000000005</v>
      </c>
      <c r="J340" s="83"/>
      <c r="K340" s="76">
        <v>57.142857142857146</v>
      </c>
      <c r="L340" s="77">
        <v>950</v>
      </c>
      <c r="M340" s="84">
        <v>0.35714285714285715</v>
      </c>
      <c r="N340" s="76">
        <v>14285.714285714286</v>
      </c>
      <c r="O340" s="78">
        <v>44410</v>
      </c>
    </row>
    <row r="341" spans="2:15" x14ac:dyDescent="0.3">
      <c r="B341" s="71" t="s">
        <v>23</v>
      </c>
      <c r="C341" s="79">
        <v>44323</v>
      </c>
      <c r="D341" s="80" t="s">
        <v>128</v>
      </c>
      <c r="E341" s="81">
        <v>105</v>
      </c>
      <c r="F341" s="82">
        <v>0.04</v>
      </c>
      <c r="G341" s="76">
        <v>380.95238095238096</v>
      </c>
      <c r="H341" s="81"/>
      <c r="I341" s="74">
        <v>122.9</v>
      </c>
      <c r="J341" s="83"/>
      <c r="K341" s="76">
        <v>380.95238095238096</v>
      </c>
      <c r="L341" s="77">
        <v>123</v>
      </c>
      <c r="M341" s="84">
        <v>0.17142857142857143</v>
      </c>
      <c r="N341" s="76">
        <v>6857.1428571428569</v>
      </c>
      <c r="O341" s="78">
        <v>44336</v>
      </c>
    </row>
    <row r="342" spans="2:15" x14ac:dyDescent="0.3">
      <c r="B342" s="71" t="s">
        <v>23</v>
      </c>
      <c r="C342" s="79">
        <v>44323</v>
      </c>
      <c r="D342" s="80" t="s">
        <v>129</v>
      </c>
      <c r="E342" s="81">
        <v>66</v>
      </c>
      <c r="F342" s="82">
        <v>0.04</v>
      </c>
      <c r="G342" s="76">
        <v>606.06060606060601</v>
      </c>
      <c r="H342" s="81"/>
      <c r="I342" s="74">
        <v>135.65</v>
      </c>
      <c r="J342" s="83"/>
      <c r="K342" s="76">
        <v>606.06060606060601</v>
      </c>
      <c r="L342" s="77">
        <v>81</v>
      </c>
      <c r="M342" s="84">
        <v>0.22727272727272727</v>
      </c>
      <c r="N342" s="76">
        <v>9090.9090909090901</v>
      </c>
      <c r="O342" s="78">
        <v>44328</v>
      </c>
    </row>
    <row r="343" spans="2:15" x14ac:dyDescent="0.3">
      <c r="B343" s="71" t="s">
        <v>23</v>
      </c>
      <c r="C343" s="79">
        <v>44323</v>
      </c>
      <c r="D343" s="80" t="s">
        <v>38</v>
      </c>
      <c r="E343" s="81">
        <v>315</v>
      </c>
      <c r="F343" s="82">
        <v>0.04</v>
      </c>
      <c r="G343" s="76">
        <v>126.98412698412699</v>
      </c>
      <c r="H343" s="81"/>
      <c r="I343" s="74">
        <v>310.55</v>
      </c>
      <c r="J343" s="83"/>
      <c r="K343" s="76">
        <v>126.98412698412699</v>
      </c>
      <c r="L343" s="77">
        <v>350</v>
      </c>
      <c r="M343" s="84">
        <v>0.1111111111111111</v>
      </c>
      <c r="N343" s="76">
        <v>4444.4444444444443</v>
      </c>
      <c r="O343" s="78">
        <v>44337</v>
      </c>
    </row>
    <row r="344" spans="2:15" x14ac:dyDescent="0.3">
      <c r="B344" s="71" t="s">
        <v>23</v>
      </c>
      <c r="C344" s="79">
        <v>44327</v>
      </c>
      <c r="D344" s="80" t="s">
        <v>142</v>
      </c>
      <c r="E344" s="81">
        <v>188</v>
      </c>
      <c r="F344" s="82">
        <v>0.04</v>
      </c>
      <c r="G344" s="76">
        <v>212.7659574468085</v>
      </c>
      <c r="H344" s="81"/>
      <c r="I344" s="74">
        <v>127.5</v>
      </c>
      <c r="J344" s="83"/>
      <c r="K344" s="76">
        <v>212.7659574468085</v>
      </c>
      <c r="L344" s="77">
        <v>198</v>
      </c>
      <c r="M344" s="84">
        <v>5.3191489361702128E-2</v>
      </c>
      <c r="N344" s="76">
        <v>2127.6595744680849</v>
      </c>
      <c r="O344" s="78">
        <v>44354</v>
      </c>
    </row>
    <row r="345" spans="2:15" x14ac:dyDescent="0.3">
      <c r="B345" s="71" t="s">
        <v>23</v>
      </c>
      <c r="C345" s="79">
        <v>44327</v>
      </c>
      <c r="D345" s="80" t="s">
        <v>46</v>
      </c>
      <c r="E345" s="81">
        <v>102</v>
      </c>
      <c r="F345" s="82">
        <v>0.04</v>
      </c>
      <c r="G345" s="76">
        <v>392.15686274509807</v>
      </c>
      <c r="H345" s="81"/>
      <c r="I345" s="74">
        <v>175.7</v>
      </c>
      <c r="J345" s="83"/>
      <c r="K345" s="76">
        <v>392.15686274509807</v>
      </c>
      <c r="L345" s="77">
        <v>125</v>
      </c>
      <c r="M345" s="84">
        <v>0.22549019607843138</v>
      </c>
      <c r="N345" s="76">
        <v>9019.6078431372553</v>
      </c>
      <c r="O345" s="78">
        <v>44336</v>
      </c>
    </row>
    <row r="346" spans="2:15" x14ac:dyDescent="0.3">
      <c r="B346" s="71" t="s">
        <v>23</v>
      </c>
      <c r="C346" s="79">
        <v>44327</v>
      </c>
      <c r="D346" s="80" t="s">
        <v>143</v>
      </c>
      <c r="E346" s="81">
        <v>280</v>
      </c>
      <c r="F346" s="82">
        <v>0.04</v>
      </c>
      <c r="G346" s="76">
        <v>142.85714285714286</v>
      </c>
      <c r="H346" s="81">
        <v>250</v>
      </c>
      <c r="I346" s="74">
        <v>212.5</v>
      </c>
      <c r="J346" s="83"/>
      <c r="K346" s="76">
        <v>142.85714285714286</v>
      </c>
      <c r="L346" s="77">
        <v>360</v>
      </c>
      <c r="M346" s="84">
        <v>0.2857142857142857</v>
      </c>
      <c r="N346" s="76">
        <v>11428.571428571429</v>
      </c>
      <c r="O346" s="78">
        <v>44357</v>
      </c>
    </row>
    <row r="347" spans="2:15" x14ac:dyDescent="0.3">
      <c r="B347" s="71" t="s">
        <v>23</v>
      </c>
      <c r="C347" s="79">
        <v>44328</v>
      </c>
      <c r="D347" s="80" t="s">
        <v>130</v>
      </c>
      <c r="E347" s="81">
        <v>468</v>
      </c>
      <c r="F347" s="82">
        <v>0.04</v>
      </c>
      <c r="G347" s="76">
        <v>85.470085470085465</v>
      </c>
      <c r="H347" s="81"/>
      <c r="I347" s="74">
        <v>447.6</v>
      </c>
      <c r="J347" s="83"/>
      <c r="K347" s="76">
        <v>85.470085470085465</v>
      </c>
      <c r="L347" s="77">
        <v>482</v>
      </c>
      <c r="M347" s="84">
        <v>2.9914529914529916E-2</v>
      </c>
      <c r="N347" s="76">
        <v>1196.5811965811965</v>
      </c>
      <c r="O347" s="78">
        <v>44342</v>
      </c>
    </row>
    <row r="348" spans="2:15" x14ac:dyDescent="0.3">
      <c r="B348" s="71" t="s">
        <v>23</v>
      </c>
      <c r="C348" s="79">
        <v>44328</v>
      </c>
      <c r="D348" s="80" t="s">
        <v>38</v>
      </c>
      <c r="E348" s="81">
        <v>327</v>
      </c>
      <c r="F348" s="82">
        <v>0.04</v>
      </c>
      <c r="G348" s="76">
        <v>122.32415902140673</v>
      </c>
      <c r="H348" s="81"/>
      <c r="I348" s="74">
        <v>310.55</v>
      </c>
      <c r="J348" s="83"/>
      <c r="K348" s="76">
        <v>122.32415902140673</v>
      </c>
      <c r="L348" s="77">
        <v>328</v>
      </c>
      <c r="M348" s="84">
        <v>3.0581039755351682E-3</v>
      </c>
      <c r="N348" s="76">
        <v>122.32415902140673</v>
      </c>
      <c r="O348" s="78">
        <v>44342</v>
      </c>
    </row>
    <row r="349" spans="2:15" x14ac:dyDescent="0.3">
      <c r="B349" s="71" t="s">
        <v>23</v>
      </c>
      <c r="C349" s="79">
        <v>44333</v>
      </c>
      <c r="D349" s="80" t="s">
        <v>131</v>
      </c>
      <c r="E349" s="81">
        <v>142.5</v>
      </c>
      <c r="F349" s="82">
        <v>0.04</v>
      </c>
      <c r="G349" s="76">
        <v>280.70175438596493</v>
      </c>
      <c r="H349" s="81"/>
      <c r="I349" s="74">
        <v>141.9</v>
      </c>
      <c r="J349" s="83"/>
      <c r="K349" s="76">
        <v>280.70175438596493</v>
      </c>
      <c r="L349" s="77">
        <v>168</v>
      </c>
      <c r="M349" s="84">
        <v>0.17894736842105263</v>
      </c>
      <c r="N349" s="76">
        <v>7157.8947368421059</v>
      </c>
      <c r="O349" s="78">
        <v>44343</v>
      </c>
    </row>
    <row r="350" spans="2:15" x14ac:dyDescent="0.3">
      <c r="B350" s="71" t="s">
        <v>23</v>
      </c>
      <c r="C350" s="79">
        <v>44334</v>
      </c>
      <c r="D350" s="80" t="s">
        <v>132</v>
      </c>
      <c r="E350" s="81">
        <v>133</v>
      </c>
      <c r="F350" s="82">
        <v>0.04</v>
      </c>
      <c r="G350" s="76">
        <v>300.75187969924809</v>
      </c>
      <c r="H350" s="81"/>
      <c r="I350" s="74">
        <v>367</v>
      </c>
      <c r="J350" s="83"/>
      <c r="K350" s="76">
        <v>300.75187969924809</v>
      </c>
      <c r="L350" s="77">
        <v>131</v>
      </c>
      <c r="M350" s="84">
        <v>-1.5037593984962405E-2</v>
      </c>
      <c r="N350" s="76">
        <v>-601.50375939849619</v>
      </c>
      <c r="O350" s="78">
        <v>44343</v>
      </c>
    </row>
    <row r="351" spans="2:15" x14ac:dyDescent="0.3">
      <c r="B351" s="71" t="s">
        <v>23</v>
      </c>
      <c r="C351" s="79">
        <v>44334</v>
      </c>
      <c r="D351" s="80" t="s">
        <v>144</v>
      </c>
      <c r="E351" s="81">
        <v>52</v>
      </c>
      <c r="F351" s="82">
        <v>0.04</v>
      </c>
      <c r="G351" s="76">
        <v>769.23076923076928</v>
      </c>
      <c r="H351" s="81"/>
      <c r="I351" s="74">
        <v>31.3</v>
      </c>
      <c r="J351" s="83"/>
      <c r="K351" s="76">
        <v>769.23076923076928</v>
      </c>
      <c r="L351" s="77">
        <v>56</v>
      </c>
      <c r="M351" s="84">
        <v>7.6923076923076927E-2</v>
      </c>
      <c r="N351" s="76">
        <v>3076.9230769230771</v>
      </c>
      <c r="O351" s="78">
        <v>44364</v>
      </c>
    </row>
    <row r="352" spans="2:15" x14ac:dyDescent="0.3">
      <c r="B352" s="71" t="s">
        <v>23</v>
      </c>
      <c r="C352" s="79">
        <v>44334</v>
      </c>
      <c r="D352" s="80" t="s">
        <v>145</v>
      </c>
      <c r="E352" s="81">
        <v>145</v>
      </c>
      <c r="F352" s="82">
        <v>0.04</v>
      </c>
      <c r="G352" s="76">
        <v>275.86206896551727</v>
      </c>
      <c r="H352" s="81"/>
      <c r="I352" s="74">
        <v>241.7</v>
      </c>
      <c r="J352" s="83"/>
      <c r="K352" s="76">
        <v>275.86206896551727</v>
      </c>
      <c r="L352" s="77">
        <v>154</v>
      </c>
      <c r="M352" s="84">
        <v>6.2068965517241378E-2</v>
      </c>
      <c r="N352" s="76">
        <v>2482.7586206896553</v>
      </c>
      <c r="O352" s="78">
        <v>44357</v>
      </c>
    </row>
    <row r="353" spans="2:15" x14ac:dyDescent="0.3">
      <c r="B353" s="71" t="s">
        <v>23</v>
      </c>
      <c r="C353" s="79">
        <v>44336</v>
      </c>
      <c r="D353" s="80" t="s">
        <v>146</v>
      </c>
      <c r="E353" s="81">
        <v>400</v>
      </c>
      <c r="F353" s="82">
        <v>0.04</v>
      </c>
      <c r="G353" s="76">
        <v>100</v>
      </c>
      <c r="H353" s="81"/>
      <c r="I353" s="74">
        <v>557.5</v>
      </c>
      <c r="J353" s="83"/>
      <c r="K353" s="76">
        <v>100</v>
      </c>
      <c r="L353" s="77">
        <v>435</v>
      </c>
      <c r="M353" s="84">
        <v>8.7499999999999994E-2</v>
      </c>
      <c r="N353" s="76">
        <v>3500</v>
      </c>
      <c r="O353" s="78">
        <v>44354</v>
      </c>
    </row>
    <row r="354" spans="2:15" x14ac:dyDescent="0.3">
      <c r="B354" s="71" t="s">
        <v>23</v>
      </c>
      <c r="C354" s="79">
        <v>44336</v>
      </c>
      <c r="D354" s="80" t="s">
        <v>133</v>
      </c>
      <c r="E354" s="81">
        <v>300</v>
      </c>
      <c r="F354" s="82">
        <v>0.04</v>
      </c>
      <c r="G354" s="76">
        <v>133.33333333333334</v>
      </c>
      <c r="H354" s="81"/>
      <c r="I354" s="74">
        <v>192.3</v>
      </c>
      <c r="J354" s="83"/>
      <c r="K354" s="76">
        <v>133.33333333333334</v>
      </c>
      <c r="L354" s="77">
        <v>357</v>
      </c>
      <c r="M354" s="84">
        <v>0.19</v>
      </c>
      <c r="N354" s="76">
        <v>7600.0000000000009</v>
      </c>
      <c r="O354" s="78">
        <v>44342</v>
      </c>
    </row>
    <row r="355" spans="2:15" x14ac:dyDescent="0.3">
      <c r="B355" s="71" t="s">
        <v>23</v>
      </c>
      <c r="C355" s="79">
        <v>44337</v>
      </c>
      <c r="D355" s="80" t="s">
        <v>36</v>
      </c>
      <c r="E355" s="81">
        <v>970</v>
      </c>
      <c r="F355" s="82">
        <v>0.04</v>
      </c>
      <c r="G355" s="76">
        <v>41.237113402061858</v>
      </c>
      <c r="H355" s="81"/>
      <c r="I355" s="74">
        <v>537.70000000000005</v>
      </c>
      <c r="J355" s="83"/>
      <c r="K355" s="76">
        <v>41.237113402061858</v>
      </c>
      <c r="L355" s="77">
        <v>1090</v>
      </c>
      <c r="M355" s="84">
        <v>0.12371134020618557</v>
      </c>
      <c r="N355" s="76">
        <v>4948.4536082474233</v>
      </c>
      <c r="O355" s="78">
        <v>44341</v>
      </c>
    </row>
    <row r="356" spans="2:15" x14ac:dyDescent="0.3">
      <c r="B356" s="71" t="s">
        <v>23</v>
      </c>
      <c r="C356" s="79">
        <v>44337</v>
      </c>
      <c r="D356" s="80" t="s">
        <v>147</v>
      </c>
      <c r="E356" s="81">
        <v>63.5</v>
      </c>
      <c r="F356" s="82">
        <v>0.04</v>
      </c>
      <c r="G356" s="76">
        <v>629.9212598425197</v>
      </c>
      <c r="H356" s="81"/>
      <c r="I356" s="74">
        <v>53.3</v>
      </c>
      <c r="J356" s="83"/>
      <c r="K356" s="76">
        <v>629.9212598425197</v>
      </c>
      <c r="L356" s="77">
        <v>64.5</v>
      </c>
      <c r="M356" s="84">
        <v>1.5748031496062992E-2</v>
      </c>
      <c r="N356" s="76">
        <v>629.9212598425197</v>
      </c>
      <c r="O356" s="78">
        <v>44349</v>
      </c>
    </row>
    <row r="357" spans="2:15" x14ac:dyDescent="0.3">
      <c r="B357" s="71" t="s">
        <v>23</v>
      </c>
      <c r="C357" s="79">
        <v>44340</v>
      </c>
      <c r="D357" s="80" t="s">
        <v>148</v>
      </c>
      <c r="E357" s="81">
        <v>415</v>
      </c>
      <c r="F357" s="82">
        <v>0.04</v>
      </c>
      <c r="G357" s="76">
        <v>96.385542168674704</v>
      </c>
      <c r="H357" s="81"/>
      <c r="I357" s="74">
        <v>843</v>
      </c>
      <c r="J357" s="83"/>
      <c r="K357" s="76">
        <v>96.385542168674704</v>
      </c>
      <c r="L357" s="77">
        <v>440</v>
      </c>
      <c r="M357" s="84">
        <v>6.0240963855421686E-2</v>
      </c>
      <c r="N357" s="76">
        <v>2409.6385542168678</v>
      </c>
      <c r="O357" s="78">
        <v>44354</v>
      </c>
    </row>
    <row r="358" spans="2:15" x14ac:dyDescent="0.3">
      <c r="B358" s="71" t="s">
        <v>23</v>
      </c>
      <c r="C358" s="79">
        <v>44340</v>
      </c>
      <c r="D358" s="80" t="s">
        <v>149</v>
      </c>
      <c r="E358" s="81">
        <v>64</v>
      </c>
      <c r="F358" s="82">
        <v>0.04</v>
      </c>
      <c r="G358" s="76">
        <v>625</v>
      </c>
      <c r="H358" s="81"/>
      <c r="I358" s="74">
        <v>39.75</v>
      </c>
      <c r="J358" s="83"/>
      <c r="K358" s="76">
        <v>625</v>
      </c>
      <c r="L358" s="77">
        <v>67</v>
      </c>
      <c r="M358" s="84">
        <v>4.6875E-2</v>
      </c>
      <c r="N358" s="76">
        <v>1875</v>
      </c>
      <c r="O358" s="78">
        <v>44364</v>
      </c>
    </row>
    <row r="359" spans="2:15" x14ac:dyDescent="0.3">
      <c r="B359" s="71" t="s">
        <v>23</v>
      </c>
      <c r="C359" s="79">
        <v>44341</v>
      </c>
      <c r="D359" s="80" t="s">
        <v>40</v>
      </c>
      <c r="E359" s="81">
        <v>265</v>
      </c>
      <c r="F359" s="82">
        <v>0.04</v>
      </c>
      <c r="G359" s="76">
        <v>150.9433962264151</v>
      </c>
      <c r="H359" s="81"/>
      <c r="I359" s="74">
        <v>208.4</v>
      </c>
      <c r="J359" s="83"/>
      <c r="K359" s="76">
        <v>150.9433962264151</v>
      </c>
      <c r="L359" s="77">
        <v>275</v>
      </c>
      <c r="M359" s="84">
        <v>3.7735849056603772E-2</v>
      </c>
      <c r="N359" s="76">
        <v>1509.433962264151</v>
      </c>
      <c r="O359" s="78">
        <v>44351</v>
      </c>
    </row>
    <row r="360" spans="2:15" x14ac:dyDescent="0.3">
      <c r="B360" s="71" t="s">
        <v>23</v>
      </c>
      <c r="C360" s="79">
        <v>44342</v>
      </c>
      <c r="D360" s="80" t="s">
        <v>57</v>
      </c>
      <c r="E360" s="81">
        <v>106</v>
      </c>
      <c r="F360" s="82">
        <v>0.04</v>
      </c>
      <c r="G360" s="76">
        <v>377.35849056603774</v>
      </c>
      <c r="H360" s="81"/>
      <c r="I360" s="74">
        <v>59.95</v>
      </c>
      <c r="J360" s="83"/>
      <c r="K360" s="76">
        <v>377.35849056603774</v>
      </c>
      <c r="L360" s="77">
        <v>105</v>
      </c>
      <c r="M360" s="84">
        <v>-9.433962264150943E-3</v>
      </c>
      <c r="N360" s="76">
        <v>-377.35849056603774</v>
      </c>
      <c r="O360" s="78">
        <v>44350</v>
      </c>
    </row>
    <row r="361" spans="2:15" x14ac:dyDescent="0.3">
      <c r="B361" s="71" t="s">
        <v>23</v>
      </c>
      <c r="C361" s="79">
        <v>44342</v>
      </c>
      <c r="D361" s="80" t="s">
        <v>150</v>
      </c>
      <c r="E361" s="81">
        <v>43.5</v>
      </c>
      <c r="F361" s="82">
        <v>0.04</v>
      </c>
      <c r="G361" s="76">
        <v>919.54022988505744</v>
      </c>
      <c r="H361" s="81"/>
      <c r="I361" s="74">
        <v>97.2</v>
      </c>
      <c r="J361" s="83"/>
      <c r="K361" s="76">
        <v>919.54022988505744</v>
      </c>
      <c r="L361" s="77">
        <v>46.5</v>
      </c>
      <c r="M361" s="84">
        <v>6.8965517241379309E-2</v>
      </c>
      <c r="N361" s="76">
        <v>2758.6206896551721</v>
      </c>
      <c r="O361" s="78">
        <v>44364</v>
      </c>
    </row>
    <row r="362" spans="2:15" x14ac:dyDescent="0.3">
      <c r="B362" s="71" t="s">
        <v>23</v>
      </c>
      <c r="C362" s="79">
        <v>44342</v>
      </c>
      <c r="D362" s="80" t="s">
        <v>151</v>
      </c>
      <c r="E362" s="81">
        <v>84</v>
      </c>
      <c r="F362" s="82">
        <v>0.04</v>
      </c>
      <c r="G362" s="76">
        <v>476.1904761904762</v>
      </c>
      <c r="H362" s="81"/>
      <c r="I362" s="74">
        <v>57.55</v>
      </c>
      <c r="J362" s="83"/>
      <c r="K362" s="76">
        <v>476.1904761904762</v>
      </c>
      <c r="L362" s="77">
        <v>89</v>
      </c>
      <c r="M362" s="84">
        <v>5.9523809523809521E-2</v>
      </c>
      <c r="N362" s="76">
        <v>2380.9523809523812</v>
      </c>
      <c r="O362" s="78">
        <v>44397</v>
      </c>
    </row>
    <row r="363" spans="2:15" x14ac:dyDescent="0.3">
      <c r="B363" s="71" t="s">
        <v>23</v>
      </c>
      <c r="C363" s="79">
        <v>44342</v>
      </c>
      <c r="D363" s="80" t="s">
        <v>145</v>
      </c>
      <c r="E363" s="81">
        <v>148</v>
      </c>
      <c r="F363" s="82">
        <v>0.04</v>
      </c>
      <c r="G363" s="76">
        <v>270.27027027027026</v>
      </c>
      <c r="H363" s="81"/>
      <c r="I363" s="74">
        <v>241.7</v>
      </c>
      <c r="J363" s="83"/>
      <c r="K363" s="76">
        <v>270.27027027027026</v>
      </c>
      <c r="L363" s="77">
        <v>154</v>
      </c>
      <c r="M363" s="84">
        <v>4.0540540540540543E-2</v>
      </c>
      <c r="N363" s="76">
        <v>1621.6216216216217</v>
      </c>
      <c r="O363" s="78">
        <v>44357</v>
      </c>
    </row>
    <row r="364" spans="2:15" x14ac:dyDescent="0.3">
      <c r="B364" s="71" t="s">
        <v>23</v>
      </c>
      <c r="C364" s="79">
        <v>44343</v>
      </c>
      <c r="D364" s="80" t="s">
        <v>144</v>
      </c>
      <c r="E364" s="81">
        <v>56</v>
      </c>
      <c r="F364" s="82">
        <v>0.04</v>
      </c>
      <c r="G364" s="76">
        <v>714.28571428571433</v>
      </c>
      <c r="H364" s="81"/>
      <c r="I364" s="74">
        <v>31.3</v>
      </c>
      <c r="J364" s="83"/>
      <c r="K364" s="76">
        <v>714.28571428571433</v>
      </c>
      <c r="L364" s="77">
        <v>56</v>
      </c>
      <c r="M364" s="84">
        <v>0</v>
      </c>
      <c r="N364" s="76">
        <v>0</v>
      </c>
      <c r="O364" s="78">
        <v>44364</v>
      </c>
    </row>
    <row r="365" spans="2:15" x14ac:dyDescent="0.3">
      <c r="B365" s="71" t="s">
        <v>23</v>
      </c>
      <c r="C365" s="79">
        <v>44344</v>
      </c>
      <c r="D365" s="80" t="s">
        <v>27</v>
      </c>
      <c r="E365" s="81">
        <v>155</v>
      </c>
      <c r="F365" s="82">
        <v>0.04</v>
      </c>
      <c r="G365" s="76">
        <v>258.06451612903226</v>
      </c>
      <c r="H365" s="81"/>
      <c r="I365" s="74">
        <v>195.5</v>
      </c>
      <c r="J365" s="83"/>
      <c r="K365" s="76">
        <v>258.06451612903226</v>
      </c>
      <c r="L365" s="77">
        <v>140</v>
      </c>
      <c r="M365" s="84">
        <v>-9.6774193548387094E-2</v>
      </c>
      <c r="N365" s="76">
        <v>-3870.9677419354839</v>
      </c>
      <c r="O365" s="78">
        <v>44382</v>
      </c>
    </row>
    <row r="366" spans="2:15" x14ac:dyDescent="0.3">
      <c r="B366" s="71" t="s">
        <v>23</v>
      </c>
      <c r="C366" s="79">
        <v>44349</v>
      </c>
      <c r="D366" s="80" t="s">
        <v>152</v>
      </c>
      <c r="E366" s="81">
        <v>325</v>
      </c>
      <c r="F366" s="82">
        <v>0.04</v>
      </c>
      <c r="G366" s="76">
        <v>123.07692307692308</v>
      </c>
      <c r="H366" s="81"/>
      <c r="I366" s="74">
        <v>479.3</v>
      </c>
      <c r="J366" s="83"/>
      <c r="K366" s="76">
        <v>123.07692307692308</v>
      </c>
      <c r="L366" s="77">
        <v>385</v>
      </c>
      <c r="M366" s="84">
        <v>0.18461538461538463</v>
      </c>
      <c r="N366" s="76">
        <v>7384.6153846153848</v>
      </c>
      <c r="O366" s="78">
        <v>44377</v>
      </c>
    </row>
    <row r="367" spans="2:15" x14ac:dyDescent="0.3">
      <c r="B367" s="71" t="s">
        <v>23</v>
      </c>
      <c r="C367" s="79">
        <v>44350</v>
      </c>
      <c r="D367" s="80" t="s">
        <v>24</v>
      </c>
      <c r="E367" s="81">
        <v>116</v>
      </c>
      <c r="F367" s="82">
        <v>0.04</v>
      </c>
      <c r="G367" s="76">
        <v>344.82758620689657</v>
      </c>
      <c r="H367" s="81"/>
      <c r="I367" s="74">
        <v>125.6</v>
      </c>
      <c r="J367" s="83"/>
      <c r="K367" s="76">
        <v>344.82758620689657</v>
      </c>
      <c r="L367" s="77">
        <v>113</v>
      </c>
      <c r="M367" s="84">
        <v>-2.5862068965517241E-2</v>
      </c>
      <c r="N367" s="76">
        <v>-1034.4827586206898</v>
      </c>
      <c r="O367" s="78">
        <v>44382</v>
      </c>
    </row>
    <row r="368" spans="2:15" x14ac:dyDescent="0.3">
      <c r="B368" s="71" t="s">
        <v>23</v>
      </c>
      <c r="C368" s="79">
        <v>44350</v>
      </c>
      <c r="D368" s="80" t="s">
        <v>24</v>
      </c>
      <c r="E368" s="81">
        <v>116</v>
      </c>
      <c r="F368" s="82">
        <v>0.04</v>
      </c>
      <c r="G368" s="76">
        <v>344.82758620689657</v>
      </c>
      <c r="H368" s="81"/>
      <c r="I368" s="74">
        <v>125.6</v>
      </c>
      <c r="J368" s="83"/>
      <c r="K368" s="76">
        <v>344.82758620689657</v>
      </c>
      <c r="L368" s="77">
        <v>112.5</v>
      </c>
      <c r="M368" s="84">
        <v>-3.017241379310345E-2</v>
      </c>
      <c r="N368" s="76">
        <v>-1206.8965517241379</v>
      </c>
      <c r="O368" s="78">
        <v>44382</v>
      </c>
    </row>
    <row r="369" spans="2:15" x14ac:dyDescent="0.3">
      <c r="B369" s="71" t="s">
        <v>23</v>
      </c>
      <c r="C369" s="79">
        <v>44351</v>
      </c>
      <c r="D369" s="80" t="s">
        <v>153</v>
      </c>
      <c r="E369" s="81">
        <v>215</v>
      </c>
      <c r="F369" s="82">
        <v>0.04</v>
      </c>
      <c r="G369" s="76">
        <v>186.04651162790697</v>
      </c>
      <c r="H369" s="81"/>
      <c r="I369" s="74">
        <v>332.5</v>
      </c>
      <c r="J369" s="83"/>
      <c r="K369" s="76">
        <v>186.04651162790697</v>
      </c>
      <c r="L369" s="77">
        <v>230</v>
      </c>
      <c r="M369" s="84">
        <v>6.9767441860465115E-2</v>
      </c>
      <c r="N369" s="76">
        <v>2790.6976744186045</v>
      </c>
      <c r="O369" s="78">
        <v>44370</v>
      </c>
    </row>
    <row r="370" spans="2:15" x14ac:dyDescent="0.3">
      <c r="B370" s="71" t="s">
        <v>23</v>
      </c>
      <c r="C370" s="79">
        <v>44351</v>
      </c>
      <c r="D370" s="80" t="s">
        <v>154</v>
      </c>
      <c r="E370" s="81">
        <v>510</v>
      </c>
      <c r="F370" s="82">
        <v>0.04</v>
      </c>
      <c r="G370" s="76">
        <v>78.431372549019613</v>
      </c>
      <c r="H370" s="81"/>
      <c r="I370" s="74">
        <v>807</v>
      </c>
      <c r="J370" s="83"/>
      <c r="K370" s="76">
        <v>78.431372549019613</v>
      </c>
      <c r="L370" s="77">
        <v>587</v>
      </c>
      <c r="M370" s="84">
        <v>0.15098039215686274</v>
      </c>
      <c r="N370" s="76">
        <v>6039.2156862745105</v>
      </c>
      <c r="O370" s="78">
        <v>44362</v>
      </c>
    </row>
    <row r="371" spans="2:15" x14ac:dyDescent="0.3">
      <c r="B371" s="71" t="s">
        <v>23</v>
      </c>
      <c r="C371" s="79">
        <v>44354</v>
      </c>
      <c r="D371" s="80" t="s">
        <v>155</v>
      </c>
      <c r="E371" s="81">
        <v>175</v>
      </c>
      <c r="F371" s="82">
        <v>0.04</v>
      </c>
      <c r="G371" s="76">
        <v>228.57142857142858</v>
      </c>
      <c r="H371" s="81"/>
      <c r="I371" s="74">
        <v>111.3</v>
      </c>
      <c r="J371" s="83"/>
      <c r="K371" s="76">
        <v>228.57142857142858</v>
      </c>
      <c r="L371" s="77">
        <v>172.5</v>
      </c>
      <c r="M371" s="84">
        <v>-1.4285714285714285E-2</v>
      </c>
      <c r="N371" s="76">
        <v>-571.42857142857144</v>
      </c>
      <c r="O371" s="78">
        <v>44370</v>
      </c>
    </row>
    <row r="372" spans="2:15" x14ac:dyDescent="0.3">
      <c r="B372" s="71" t="s">
        <v>23</v>
      </c>
      <c r="C372" s="79">
        <v>44354</v>
      </c>
      <c r="D372" s="80" t="s">
        <v>173</v>
      </c>
      <c r="E372" s="81">
        <v>170</v>
      </c>
      <c r="F372" s="82">
        <v>0.04</v>
      </c>
      <c r="G372" s="76">
        <v>235.29411764705881</v>
      </c>
      <c r="H372" s="81"/>
      <c r="I372" s="74">
        <v>314</v>
      </c>
      <c r="J372" s="83"/>
      <c r="K372" s="76">
        <v>235.29411764705881</v>
      </c>
      <c r="L372" s="77">
        <v>157</v>
      </c>
      <c r="M372" s="84">
        <v>-7.6470588235294124E-2</v>
      </c>
      <c r="N372" s="76">
        <v>-3058.8235294117644</v>
      </c>
      <c r="O372" s="78">
        <v>44435</v>
      </c>
    </row>
    <row r="373" spans="2:15" x14ac:dyDescent="0.3">
      <c r="B373" s="71" t="s">
        <v>23</v>
      </c>
      <c r="C373" s="79">
        <v>44354</v>
      </c>
      <c r="D373" s="80" t="s">
        <v>28</v>
      </c>
      <c r="E373" s="81">
        <v>330</v>
      </c>
      <c r="F373" s="82">
        <v>0.04</v>
      </c>
      <c r="G373" s="76">
        <v>121.21212121212122</v>
      </c>
      <c r="H373" s="81"/>
      <c r="I373" s="74">
        <v>204</v>
      </c>
      <c r="J373" s="83"/>
      <c r="K373" s="76">
        <v>121.21212121212122</v>
      </c>
      <c r="L373" s="77">
        <v>319</v>
      </c>
      <c r="M373" s="84">
        <v>-3.3333333333333333E-2</v>
      </c>
      <c r="N373" s="76">
        <v>-1333.3333333333335</v>
      </c>
      <c r="O373" s="78">
        <v>44386</v>
      </c>
    </row>
    <row r="374" spans="2:15" x14ac:dyDescent="0.3">
      <c r="B374" s="71" t="s">
        <v>23</v>
      </c>
      <c r="C374" s="79">
        <v>44354</v>
      </c>
      <c r="D374" s="80" t="s">
        <v>28</v>
      </c>
      <c r="E374" s="81">
        <v>330</v>
      </c>
      <c r="F374" s="82">
        <v>0.04</v>
      </c>
      <c r="G374" s="76">
        <v>121.21212121212122</v>
      </c>
      <c r="H374" s="81"/>
      <c r="I374" s="74">
        <v>204</v>
      </c>
      <c r="J374" s="83"/>
      <c r="K374" s="76">
        <v>121.21212121212122</v>
      </c>
      <c r="L374" s="77">
        <v>320</v>
      </c>
      <c r="M374" s="84">
        <v>-3.0303030303030304E-2</v>
      </c>
      <c r="N374" s="76">
        <v>-1212.1212121212122</v>
      </c>
      <c r="O374" s="78">
        <v>44389</v>
      </c>
    </row>
    <row r="375" spans="2:15" x14ac:dyDescent="0.3">
      <c r="B375" s="71" t="s">
        <v>23</v>
      </c>
      <c r="C375" s="79">
        <v>44357</v>
      </c>
      <c r="D375" s="80" t="s">
        <v>156</v>
      </c>
      <c r="E375" s="81">
        <v>88</v>
      </c>
      <c r="F375" s="82">
        <v>0.04</v>
      </c>
      <c r="G375" s="76">
        <v>454.54545454545456</v>
      </c>
      <c r="H375" s="81"/>
      <c r="I375" s="74">
        <v>61.25</v>
      </c>
      <c r="J375" s="83"/>
      <c r="K375" s="76">
        <v>454.54545454545456</v>
      </c>
      <c r="L375" s="77">
        <v>91.5</v>
      </c>
      <c r="M375" s="84">
        <v>3.9772727272727272E-2</v>
      </c>
      <c r="N375" s="76">
        <v>1590.909090909091</v>
      </c>
      <c r="O375" s="78">
        <v>44370</v>
      </c>
    </row>
    <row r="376" spans="2:15" x14ac:dyDescent="0.3">
      <c r="B376" s="71" t="s">
        <v>23</v>
      </c>
      <c r="C376" s="79">
        <v>44358</v>
      </c>
      <c r="D376" s="80" t="s">
        <v>93</v>
      </c>
      <c r="E376" s="81">
        <v>89</v>
      </c>
      <c r="F376" s="82">
        <v>0.04</v>
      </c>
      <c r="G376" s="76">
        <v>449.43820224719099</v>
      </c>
      <c r="H376" s="81">
        <v>80</v>
      </c>
      <c r="I376" s="74">
        <v>103.2</v>
      </c>
      <c r="J376" s="83"/>
      <c r="K376" s="76">
        <v>449.43820224719099</v>
      </c>
      <c r="L376" s="77">
        <v>93</v>
      </c>
      <c r="M376" s="84">
        <v>4.49438202247191E-2</v>
      </c>
      <c r="N376" s="76">
        <v>1797.7528089887639</v>
      </c>
      <c r="O376" s="78">
        <v>44393</v>
      </c>
    </row>
    <row r="377" spans="2:15" x14ac:dyDescent="0.3">
      <c r="B377" s="71" t="s">
        <v>23</v>
      </c>
      <c r="C377" s="79">
        <v>44358</v>
      </c>
      <c r="D377" s="80" t="s">
        <v>34</v>
      </c>
      <c r="E377" s="81">
        <v>87</v>
      </c>
      <c r="F377" s="82">
        <v>0.04</v>
      </c>
      <c r="G377" s="76">
        <v>459.77011494252872</v>
      </c>
      <c r="H377" s="81">
        <v>80</v>
      </c>
      <c r="I377" s="74">
        <v>103.1</v>
      </c>
      <c r="J377" s="83"/>
      <c r="K377" s="76">
        <v>459.77011494252872</v>
      </c>
      <c r="L377" s="77">
        <v>92</v>
      </c>
      <c r="M377" s="84">
        <v>5.7471264367816091E-2</v>
      </c>
      <c r="N377" s="76">
        <v>2298.8505747126437</v>
      </c>
      <c r="O377" s="78">
        <v>44393</v>
      </c>
    </row>
    <row r="378" spans="2:15" x14ac:dyDescent="0.3">
      <c r="B378" s="71" t="s">
        <v>23</v>
      </c>
      <c r="C378" s="79">
        <v>44358</v>
      </c>
      <c r="D378" s="80" t="s">
        <v>157</v>
      </c>
      <c r="E378" s="81">
        <v>51</v>
      </c>
      <c r="F378" s="82">
        <v>0.04</v>
      </c>
      <c r="G378" s="76">
        <v>784.31372549019613</v>
      </c>
      <c r="H378" s="81"/>
      <c r="I378" s="74">
        <v>34.299999999999997</v>
      </c>
      <c r="J378" s="83"/>
      <c r="K378" s="76">
        <v>784.31372549019613</v>
      </c>
      <c r="L378" s="77">
        <v>54</v>
      </c>
      <c r="M378" s="84">
        <v>5.8823529411764705E-2</v>
      </c>
      <c r="N378" s="76">
        <v>2352.9411764705883</v>
      </c>
      <c r="O378" s="78">
        <v>44364</v>
      </c>
    </row>
    <row r="379" spans="2:15" x14ac:dyDescent="0.3">
      <c r="B379" s="71" t="s">
        <v>23</v>
      </c>
      <c r="C379" s="79">
        <v>44362</v>
      </c>
      <c r="D379" s="80" t="s">
        <v>151</v>
      </c>
      <c r="E379" s="81">
        <v>90</v>
      </c>
      <c r="F379" s="82">
        <v>0.04</v>
      </c>
      <c r="G379" s="76">
        <v>444.44444444444446</v>
      </c>
      <c r="H379" s="81"/>
      <c r="I379" s="74">
        <v>57.55</v>
      </c>
      <c r="J379" s="83"/>
      <c r="K379" s="76">
        <v>444.44444444444446</v>
      </c>
      <c r="L379" s="77">
        <v>89</v>
      </c>
      <c r="M379" s="84">
        <v>-1.1111111111111112E-2</v>
      </c>
      <c r="N379" s="76">
        <v>-444.44444444444446</v>
      </c>
      <c r="O379" s="78">
        <v>44397</v>
      </c>
    </row>
    <row r="380" spans="2:15" x14ac:dyDescent="0.3">
      <c r="B380" s="71" t="s">
        <v>23</v>
      </c>
      <c r="C380" s="79">
        <v>44364</v>
      </c>
      <c r="D380" s="80" t="s">
        <v>86</v>
      </c>
      <c r="E380" s="81">
        <v>470</v>
      </c>
      <c r="F380" s="82">
        <v>0.04</v>
      </c>
      <c r="G380" s="76">
        <v>85.106382978723403</v>
      </c>
      <c r="H380" s="81"/>
      <c r="I380" s="74">
        <v>343.5</v>
      </c>
      <c r="J380" s="83"/>
      <c r="K380" s="76">
        <v>85.106382978723403</v>
      </c>
      <c r="L380" s="77">
        <v>485</v>
      </c>
      <c r="M380" s="84">
        <v>3.1914893617021274E-2</v>
      </c>
      <c r="N380" s="76">
        <v>1276.5957446808511</v>
      </c>
      <c r="O380" s="78">
        <v>44390</v>
      </c>
    </row>
    <row r="381" spans="2:15" x14ac:dyDescent="0.3">
      <c r="B381" s="71" t="s">
        <v>23</v>
      </c>
      <c r="C381" s="79">
        <v>44364</v>
      </c>
      <c r="D381" s="80" t="s">
        <v>138</v>
      </c>
      <c r="E381" s="81">
        <v>183</v>
      </c>
      <c r="F381" s="82">
        <v>0.04</v>
      </c>
      <c r="G381" s="76">
        <v>218.5792349726776</v>
      </c>
      <c r="H381" s="81"/>
      <c r="I381" s="74">
        <v>75.150000000000006</v>
      </c>
      <c r="J381" s="83"/>
      <c r="K381" s="76">
        <v>218.5792349726776</v>
      </c>
      <c r="L381" s="77">
        <v>189.5</v>
      </c>
      <c r="M381" s="84">
        <v>3.5519125683060107E-2</v>
      </c>
      <c r="N381" s="76">
        <v>1420.7650273224044</v>
      </c>
      <c r="O381" s="78">
        <v>44386</v>
      </c>
    </row>
    <row r="382" spans="2:15" x14ac:dyDescent="0.3">
      <c r="B382" s="71" t="s">
        <v>23</v>
      </c>
      <c r="C382" s="79">
        <v>44364</v>
      </c>
      <c r="D382" s="80" t="s">
        <v>138</v>
      </c>
      <c r="E382" s="81">
        <v>183</v>
      </c>
      <c r="F382" s="82">
        <v>0.04</v>
      </c>
      <c r="G382" s="76">
        <v>218.5792349726776</v>
      </c>
      <c r="H382" s="81"/>
      <c r="I382" s="74">
        <v>75.150000000000006</v>
      </c>
      <c r="J382" s="83"/>
      <c r="K382" s="76">
        <v>218.5792349726776</v>
      </c>
      <c r="L382" s="77">
        <v>235</v>
      </c>
      <c r="M382" s="84">
        <v>0.28415300546448086</v>
      </c>
      <c r="N382" s="76">
        <v>11366.120218579235</v>
      </c>
      <c r="O382" s="78">
        <v>44392</v>
      </c>
    </row>
    <row r="383" spans="2:15" x14ac:dyDescent="0.3">
      <c r="B383" s="71" t="s">
        <v>23</v>
      </c>
      <c r="C383" s="79">
        <v>44369</v>
      </c>
      <c r="D383" s="80" t="s">
        <v>174</v>
      </c>
      <c r="E383" s="81">
        <v>116</v>
      </c>
      <c r="F383" s="82">
        <v>0.04</v>
      </c>
      <c r="G383" s="76">
        <v>344.82758620689657</v>
      </c>
      <c r="H383" s="81">
        <v>105</v>
      </c>
      <c r="I383" s="74">
        <v>55.65</v>
      </c>
      <c r="J383" s="83"/>
      <c r="K383" s="76">
        <v>344.82758620689657</v>
      </c>
      <c r="L383" s="77">
        <v>154</v>
      </c>
      <c r="M383" s="84">
        <v>0.32758620689655171</v>
      </c>
      <c r="N383" s="76">
        <v>13103.448275862069</v>
      </c>
      <c r="O383" s="78">
        <v>44474</v>
      </c>
    </row>
    <row r="384" spans="2:15" x14ac:dyDescent="0.3">
      <c r="B384" s="71" t="s">
        <v>23</v>
      </c>
      <c r="C384" s="79">
        <v>44369</v>
      </c>
      <c r="D384" s="80" t="s">
        <v>158</v>
      </c>
      <c r="E384" s="81">
        <v>55</v>
      </c>
      <c r="F384" s="82">
        <v>0.04</v>
      </c>
      <c r="G384" s="76">
        <v>727.27272727272725</v>
      </c>
      <c r="H384" s="81"/>
      <c r="I384" s="74">
        <v>56.2</v>
      </c>
      <c r="J384" s="83"/>
      <c r="K384" s="76">
        <v>727.27272727272725</v>
      </c>
      <c r="L384" s="77">
        <v>51</v>
      </c>
      <c r="M384" s="84">
        <v>-7.2727272727272724E-2</v>
      </c>
      <c r="N384" s="76">
        <v>-2909.090909090909</v>
      </c>
      <c r="O384" s="78">
        <v>44383</v>
      </c>
    </row>
    <row r="385" spans="2:15" x14ac:dyDescent="0.3">
      <c r="B385" s="71" t="s">
        <v>23</v>
      </c>
      <c r="C385" s="79">
        <v>44369</v>
      </c>
      <c r="D385" s="80" t="s">
        <v>159</v>
      </c>
      <c r="E385" s="81">
        <v>143</v>
      </c>
      <c r="F385" s="82">
        <v>0.04</v>
      </c>
      <c r="G385" s="76">
        <v>279.72027972027973</v>
      </c>
      <c r="H385" s="81"/>
      <c r="I385" s="74">
        <v>242.45</v>
      </c>
      <c r="J385" s="83"/>
      <c r="K385" s="76">
        <v>279.72027972027973</v>
      </c>
      <c r="L385" s="77">
        <v>142</v>
      </c>
      <c r="M385" s="84">
        <v>-6.993006993006993E-3</v>
      </c>
      <c r="N385" s="76">
        <v>-279.72027972027973</v>
      </c>
      <c r="O385" s="78">
        <v>44382</v>
      </c>
    </row>
    <row r="386" spans="2:15" x14ac:dyDescent="0.3">
      <c r="B386" s="71" t="s">
        <v>23</v>
      </c>
      <c r="C386" s="79">
        <v>44370</v>
      </c>
      <c r="D386" s="80" t="s">
        <v>175</v>
      </c>
      <c r="E386" s="81">
        <v>243</v>
      </c>
      <c r="F386" s="82">
        <v>0.04</v>
      </c>
      <c r="G386" s="76">
        <v>164.6090534979424</v>
      </c>
      <c r="H386" s="81"/>
      <c r="I386" s="74">
        <v>361</v>
      </c>
      <c r="J386" s="83"/>
      <c r="K386" s="76">
        <v>164.6090534979424</v>
      </c>
      <c r="L386" s="77">
        <v>252</v>
      </c>
      <c r="M386" s="84">
        <v>3.7037037037037035E-2</v>
      </c>
      <c r="N386" s="76">
        <v>1481.4814814814815</v>
      </c>
      <c r="O386" s="78">
        <v>44544</v>
      </c>
    </row>
    <row r="387" spans="2:15" x14ac:dyDescent="0.3">
      <c r="B387" s="71" t="s">
        <v>23</v>
      </c>
      <c r="C387" s="79">
        <v>44370</v>
      </c>
      <c r="D387" s="80" t="s">
        <v>175</v>
      </c>
      <c r="E387" s="81">
        <v>245</v>
      </c>
      <c r="F387" s="82">
        <v>0.04</v>
      </c>
      <c r="G387" s="76">
        <v>163.26530612244898</v>
      </c>
      <c r="H387" s="81"/>
      <c r="I387" s="74">
        <v>361</v>
      </c>
      <c r="J387" s="83"/>
      <c r="K387" s="76">
        <v>163.26530612244898</v>
      </c>
      <c r="L387" s="77">
        <v>242</v>
      </c>
      <c r="M387" s="84">
        <v>-1.2244897959183673E-2</v>
      </c>
      <c r="N387" s="76">
        <v>-489.79591836734693</v>
      </c>
      <c r="O387" s="78">
        <v>44553</v>
      </c>
    </row>
    <row r="388" spans="2:15" x14ac:dyDescent="0.3">
      <c r="B388" s="71" t="s">
        <v>23</v>
      </c>
      <c r="C388" s="79">
        <v>44370</v>
      </c>
      <c r="D388" s="80" t="s">
        <v>160</v>
      </c>
      <c r="E388" s="81">
        <v>88</v>
      </c>
      <c r="F388" s="82">
        <v>0.04</v>
      </c>
      <c r="G388" s="76">
        <v>454.54545454545456</v>
      </c>
      <c r="H388" s="81">
        <v>80</v>
      </c>
      <c r="I388" s="74">
        <v>112.4</v>
      </c>
      <c r="J388" s="83"/>
      <c r="K388" s="76">
        <v>454.54545454545456</v>
      </c>
      <c r="L388" s="77">
        <v>104</v>
      </c>
      <c r="M388" s="84">
        <v>0.18181818181818182</v>
      </c>
      <c r="N388" s="76">
        <v>7272.727272727273</v>
      </c>
      <c r="O388" s="78">
        <v>44382</v>
      </c>
    </row>
    <row r="389" spans="2:15" x14ac:dyDescent="0.3">
      <c r="B389" s="71" t="s">
        <v>23</v>
      </c>
      <c r="C389" s="79">
        <v>44377</v>
      </c>
      <c r="D389" s="80" t="s">
        <v>161</v>
      </c>
      <c r="E389" s="81">
        <v>65</v>
      </c>
      <c r="F389" s="82">
        <v>0.04</v>
      </c>
      <c r="G389" s="76">
        <v>615.38461538461536</v>
      </c>
      <c r="H389" s="81"/>
      <c r="I389" s="74">
        <v>40.1</v>
      </c>
      <c r="J389" s="83"/>
      <c r="K389" s="76">
        <v>615.38461538461536</v>
      </c>
      <c r="L389" s="77">
        <v>75</v>
      </c>
      <c r="M389" s="84">
        <v>0.15384615384615385</v>
      </c>
      <c r="N389" s="76">
        <v>6153.8461538461534</v>
      </c>
      <c r="O389" s="78">
        <v>44391</v>
      </c>
    </row>
    <row r="390" spans="2:15" x14ac:dyDescent="0.3">
      <c r="B390" s="71" t="s">
        <v>23</v>
      </c>
      <c r="C390" s="79">
        <v>44377</v>
      </c>
      <c r="D390" s="80" t="s">
        <v>176</v>
      </c>
      <c r="E390" s="81">
        <v>275</v>
      </c>
      <c r="F390" s="82">
        <v>0.04</v>
      </c>
      <c r="G390" s="76">
        <v>145.45454545454547</v>
      </c>
      <c r="H390" s="81"/>
      <c r="I390" s="74">
        <v>150.05000000000001</v>
      </c>
      <c r="J390" s="83"/>
      <c r="K390" s="76">
        <v>145.45454545454547</v>
      </c>
      <c r="L390" s="77">
        <v>277</v>
      </c>
      <c r="M390" s="84">
        <v>7.2727272727272727E-3</v>
      </c>
      <c r="N390" s="76">
        <v>290.90909090909093</v>
      </c>
      <c r="O390" s="78">
        <v>44468</v>
      </c>
    </row>
    <row r="391" spans="2:15" x14ac:dyDescent="0.3">
      <c r="B391" s="71" t="s">
        <v>23</v>
      </c>
      <c r="C391" s="79">
        <v>44382</v>
      </c>
      <c r="D391" s="80" t="s">
        <v>30</v>
      </c>
      <c r="E391" s="81">
        <v>838</v>
      </c>
      <c r="F391" s="82">
        <v>0.04</v>
      </c>
      <c r="G391" s="76">
        <v>47.732696897374701</v>
      </c>
      <c r="H391" s="81"/>
      <c r="I391" s="74">
        <v>572.95000000000005</v>
      </c>
      <c r="J391" s="83"/>
      <c r="K391" s="76">
        <v>47.732696897374701</v>
      </c>
      <c r="L391" s="77">
        <v>815</v>
      </c>
      <c r="M391" s="84">
        <v>-2.7446300715990454E-2</v>
      </c>
      <c r="N391" s="76">
        <v>-1097.8520286396181</v>
      </c>
      <c r="O391" s="78">
        <v>44445</v>
      </c>
    </row>
    <row r="392" spans="2:15" x14ac:dyDescent="0.3">
      <c r="B392" s="71" t="s">
        <v>23</v>
      </c>
      <c r="C392" s="79">
        <v>44382</v>
      </c>
      <c r="D392" s="80" t="s">
        <v>162</v>
      </c>
      <c r="E392" s="81">
        <v>1310</v>
      </c>
      <c r="F392" s="82">
        <v>0.04</v>
      </c>
      <c r="G392" s="76">
        <v>30.534351145038169</v>
      </c>
      <c r="H392" s="81">
        <v>1200</v>
      </c>
      <c r="I392" s="74">
        <v>1141.9000000000001</v>
      </c>
      <c r="J392" s="83"/>
      <c r="K392" s="76">
        <v>30.534351145038169</v>
      </c>
      <c r="L392" s="77">
        <v>1492</v>
      </c>
      <c r="M392" s="84">
        <v>0.13893129770992366</v>
      </c>
      <c r="N392" s="76">
        <v>5557.2519083969464</v>
      </c>
      <c r="O392" s="78">
        <v>44391</v>
      </c>
    </row>
    <row r="393" spans="2:15" x14ac:dyDescent="0.3">
      <c r="B393" s="71" t="s">
        <v>23</v>
      </c>
      <c r="C393" s="79">
        <v>44382</v>
      </c>
      <c r="D393" s="80" t="s">
        <v>163</v>
      </c>
      <c r="E393" s="81">
        <v>82</v>
      </c>
      <c r="F393" s="82">
        <v>0.04</v>
      </c>
      <c r="G393" s="76">
        <v>487.80487804878049</v>
      </c>
      <c r="H393" s="81"/>
      <c r="I393" s="74">
        <v>42.3</v>
      </c>
      <c r="J393" s="83"/>
      <c r="K393" s="76">
        <v>487.80487804878049</v>
      </c>
      <c r="L393" s="77">
        <v>94</v>
      </c>
      <c r="M393" s="84">
        <v>0.14634146341463414</v>
      </c>
      <c r="N393" s="76">
        <v>5853.6585365853662</v>
      </c>
      <c r="O393" s="78">
        <v>44399</v>
      </c>
    </row>
    <row r="394" spans="2:15" x14ac:dyDescent="0.3">
      <c r="B394" s="71" t="s">
        <v>23</v>
      </c>
      <c r="C394" s="79">
        <v>44383</v>
      </c>
      <c r="D394" s="80" t="s">
        <v>174</v>
      </c>
      <c r="E394" s="81">
        <v>123</v>
      </c>
      <c r="F394" s="82">
        <v>0.04</v>
      </c>
      <c r="G394" s="76">
        <v>325.20325203252031</v>
      </c>
      <c r="H394" s="81"/>
      <c r="I394" s="74">
        <v>55.65</v>
      </c>
      <c r="J394" s="83"/>
      <c r="K394" s="76">
        <v>325.20325203252031</v>
      </c>
      <c r="L394" s="77">
        <v>150</v>
      </c>
      <c r="M394" s="84">
        <v>0.21951219512195122</v>
      </c>
      <c r="N394" s="76">
        <v>8780.4878048780483</v>
      </c>
      <c r="O394" s="78">
        <v>44481</v>
      </c>
    </row>
    <row r="395" spans="2:15" x14ac:dyDescent="0.3">
      <c r="B395" s="71" t="s">
        <v>23</v>
      </c>
      <c r="C395" s="79">
        <v>44386</v>
      </c>
      <c r="D395" s="80" t="s">
        <v>52</v>
      </c>
      <c r="E395" s="81">
        <v>325</v>
      </c>
      <c r="F395" s="82">
        <v>0.04</v>
      </c>
      <c r="G395" s="76">
        <v>123.07692307692308</v>
      </c>
      <c r="H395" s="81"/>
      <c r="I395" s="74">
        <v>298.25</v>
      </c>
      <c r="J395" s="83"/>
      <c r="K395" s="76">
        <v>123.07692307692308</v>
      </c>
      <c r="L395" s="77">
        <v>370</v>
      </c>
      <c r="M395" s="84">
        <v>0.13846153846153847</v>
      </c>
      <c r="N395" s="76">
        <v>5538.461538461539</v>
      </c>
      <c r="O395" s="78">
        <v>44390</v>
      </c>
    </row>
    <row r="396" spans="2:15" x14ac:dyDescent="0.3">
      <c r="B396" s="71" t="s">
        <v>23</v>
      </c>
      <c r="C396" s="79">
        <v>44386</v>
      </c>
      <c r="D396" s="80" t="s">
        <v>139</v>
      </c>
      <c r="E396" s="81">
        <v>81.5</v>
      </c>
      <c r="F396" s="82">
        <v>0.04</v>
      </c>
      <c r="G396" s="76">
        <v>490.79754601226995</v>
      </c>
      <c r="H396" s="81"/>
      <c r="I396" s="74">
        <v>51.25</v>
      </c>
      <c r="J396" s="83"/>
      <c r="K396" s="76">
        <v>490.79754601226995</v>
      </c>
      <c r="L396" s="77">
        <v>79</v>
      </c>
      <c r="M396" s="84">
        <v>-3.0674846625766871E-2</v>
      </c>
      <c r="N396" s="76">
        <v>-1226.9938650306749</v>
      </c>
      <c r="O396" s="78">
        <v>44391</v>
      </c>
    </row>
    <row r="397" spans="2:15" x14ac:dyDescent="0.3">
      <c r="B397" s="71" t="s">
        <v>23</v>
      </c>
      <c r="C397" s="79">
        <v>44389</v>
      </c>
      <c r="D397" s="80" t="s">
        <v>164</v>
      </c>
      <c r="E397" s="81">
        <v>640</v>
      </c>
      <c r="F397" s="82">
        <v>0.04</v>
      </c>
      <c r="G397" s="76">
        <v>62.5</v>
      </c>
      <c r="H397" s="81"/>
      <c r="I397" s="74">
        <v>340</v>
      </c>
      <c r="J397" s="83"/>
      <c r="K397" s="76">
        <v>62.5</v>
      </c>
      <c r="L397" s="77">
        <v>740</v>
      </c>
      <c r="M397" s="84">
        <v>0.15625</v>
      </c>
      <c r="N397" s="76">
        <v>6250</v>
      </c>
      <c r="O397" s="78">
        <v>44403</v>
      </c>
    </row>
    <row r="398" spans="2:15" x14ac:dyDescent="0.3">
      <c r="B398" s="71" t="s">
        <v>23</v>
      </c>
      <c r="C398" s="79">
        <v>44389</v>
      </c>
      <c r="D398" s="80" t="s">
        <v>177</v>
      </c>
      <c r="E398" s="81">
        <v>205</v>
      </c>
      <c r="F398" s="82">
        <v>0.04</v>
      </c>
      <c r="G398" s="76">
        <v>195.1219512195122</v>
      </c>
      <c r="H398" s="81"/>
      <c r="I398" s="74">
        <v>241.9</v>
      </c>
      <c r="J398" s="83"/>
      <c r="K398" s="76">
        <v>195.1219512195122</v>
      </c>
      <c r="L398" s="77">
        <v>196</v>
      </c>
      <c r="M398" s="84">
        <v>-4.3902439024390241E-2</v>
      </c>
      <c r="N398" s="76">
        <v>-1756.0975609756097</v>
      </c>
      <c r="O398" s="78">
        <v>44435</v>
      </c>
    </row>
    <row r="399" spans="2:15" x14ac:dyDescent="0.3">
      <c r="B399" s="71" t="s">
        <v>178</v>
      </c>
      <c r="C399" s="79">
        <v>44390</v>
      </c>
      <c r="D399" s="33"/>
      <c r="E399" s="81">
        <v>152</v>
      </c>
      <c r="F399" s="82">
        <v>0.08</v>
      </c>
      <c r="G399" s="76">
        <v>526.31578947368416</v>
      </c>
      <c r="H399" s="81"/>
      <c r="I399" s="74">
        <v>195.5</v>
      </c>
      <c r="J399" s="83"/>
      <c r="K399" s="76"/>
      <c r="L399" s="77"/>
      <c r="M399" s="84"/>
      <c r="N399" s="76">
        <v>22894.73684210526</v>
      </c>
      <c r="O399" s="78" t="s">
        <v>417</v>
      </c>
    </row>
    <row r="400" spans="2:15" x14ac:dyDescent="0.3">
      <c r="B400" s="71" t="s">
        <v>23</v>
      </c>
      <c r="C400" s="79">
        <v>44391</v>
      </c>
      <c r="D400" s="80" t="s">
        <v>119</v>
      </c>
      <c r="E400" s="81">
        <v>130</v>
      </c>
      <c r="F400" s="82">
        <v>0.04</v>
      </c>
      <c r="G400" s="76">
        <v>307.69230769230768</v>
      </c>
      <c r="H400" s="81"/>
      <c r="I400" s="74">
        <v>140.4</v>
      </c>
      <c r="J400" s="83"/>
      <c r="K400" s="76">
        <v>307.69230769230768</v>
      </c>
      <c r="L400" s="77">
        <v>133</v>
      </c>
      <c r="M400" s="84">
        <v>2.3076923076923078E-2</v>
      </c>
      <c r="N400" s="76">
        <v>923.07692307692309</v>
      </c>
      <c r="O400" s="78">
        <v>44553</v>
      </c>
    </row>
    <row r="401" spans="2:15" x14ac:dyDescent="0.3">
      <c r="B401" s="71" t="s">
        <v>23</v>
      </c>
      <c r="C401" s="79">
        <v>44391</v>
      </c>
      <c r="D401" s="80" t="s">
        <v>92</v>
      </c>
      <c r="E401" s="81">
        <v>85</v>
      </c>
      <c r="F401" s="82">
        <v>0.04</v>
      </c>
      <c r="G401" s="76">
        <v>470.58823529411762</v>
      </c>
      <c r="H401" s="81"/>
      <c r="I401" s="74">
        <v>154</v>
      </c>
      <c r="J401" s="83"/>
      <c r="K401" s="76">
        <v>470.58823529411762</v>
      </c>
      <c r="L401" s="77">
        <v>83</v>
      </c>
      <c r="M401" s="84">
        <v>-2.3529411764705882E-2</v>
      </c>
      <c r="N401" s="76">
        <v>-941.17647058823525</v>
      </c>
      <c r="O401" s="78">
        <v>44481</v>
      </c>
    </row>
    <row r="402" spans="2:15" x14ac:dyDescent="0.3">
      <c r="B402" s="71" t="s">
        <v>23</v>
      </c>
      <c r="C402" s="79">
        <v>44391</v>
      </c>
      <c r="D402" s="80" t="s">
        <v>33</v>
      </c>
      <c r="E402" s="81">
        <v>1415</v>
      </c>
      <c r="F402" s="82">
        <v>0.04</v>
      </c>
      <c r="G402" s="76">
        <v>28.268551236749115</v>
      </c>
      <c r="H402" s="81">
        <v>1300</v>
      </c>
      <c r="I402" s="74">
        <v>1374.7</v>
      </c>
      <c r="J402" s="83"/>
      <c r="K402" s="76">
        <v>28.268551236749115</v>
      </c>
      <c r="L402" s="77">
        <v>1330</v>
      </c>
      <c r="M402" s="84">
        <v>-6.0070671378091869E-2</v>
      </c>
      <c r="N402" s="76">
        <v>-2402.8268551236747</v>
      </c>
      <c r="O402" s="78">
        <v>44407</v>
      </c>
    </row>
    <row r="403" spans="2:15" x14ac:dyDescent="0.3">
      <c r="B403" s="71" t="s">
        <v>23</v>
      </c>
      <c r="C403" s="79">
        <v>44392</v>
      </c>
      <c r="D403" s="80" t="s">
        <v>179</v>
      </c>
      <c r="E403" s="81">
        <v>110</v>
      </c>
      <c r="F403" s="82">
        <v>0.04</v>
      </c>
      <c r="G403" s="76">
        <v>363.63636363636363</v>
      </c>
      <c r="H403" s="81"/>
      <c r="I403" s="74">
        <v>85</v>
      </c>
      <c r="J403" s="83"/>
      <c r="K403" s="76">
        <v>363.63636363636363</v>
      </c>
      <c r="L403" s="77">
        <v>106</v>
      </c>
      <c r="M403" s="84">
        <v>-3.6363636363636362E-2</v>
      </c>
      <c r="N403" s="76">
        <v>-1454.5454545454545</v>
      </c>
      <c r="O403" s="78">
        <v>44503</v>
      </c>
    </row>
    <row r="404" spans="2:15" x14ac:dyDescent="0.3">
      <c r="B404" s="71" t="s">
        <v>23</v>
      </c>
      <c r="C404" s="79">
        <v>44392</v>
      </c>
      <c r="D404" s="80" t="s">
        <v>179</v>
      </c>
      <c r="E404" s="81">
        <v>113</v>
      </c>
      <c r="F404" s="82">
        <v>0.04</v>
      </c>
      <c r="G404" s="76">
        <v>353.98230088495575</v>
      </c>
      <c r="H404" s="81"/>
      <c r="I404" s="74">
        <v>85</v>
      </c>
      <c r="J404" s="83"/>
      <c r="K404" s="76">
        <v>353.98230088495575</v>
      </c>
      <c r="L404" s="77">
        <v>103</v>
      </c>
      <c r="M404" s="84">
        <v>-8.8495575221238937E-2</v>
      </c>
      <c r="N404" s="76">
        <v>-3539.8230088495575</v>
      </c>
      <c r="O404" s="78">
        <v>44509</v>
      </c>
    </row>
    <row r="405" spans="2:15" x14ac:dyDescent="0.3">
      <c r="B405" s="71" t="s">
        <v>23</v>
      </c>
      <c r="C405" s="79">
        <v>44393</v>
      </c>
      <c r="D405" s="80" t="s">
        <v>123</v>
      </c>
      <c r="E405" s="81">
        <v>119</v>
      </c>
      <c r="F405" s="82">
        <v>0.04</v>
      </c>
      <c r="G405" s="76">
        <v>336.1344537815126</v>
      </c>
      <c r="H405" s="81"/>
      <c r="I405" s="74">
        <v>92.2</v>
      </c>
      <c r="J405" s="83"/>
      <c r="K405" s="76">
        <v>336.1344537815126</v>
      </c>
      <c r="L405" s="77">
        <v>94</v>
      </c>
      <c r="M405" s="84">
        <v>-0.21008403361344538</v>
      </c>
      <c r="N405" s="76">
        <v>-8403.361344537816</v>
      </c>
      <c r="O405" s="78">
        <v>44553</v>
      </c>
    </row>
    <row r="406" spans="2:15" x14ac:dyDescent="0.3">
      <c r="B406" s="71" t="s">
        <v>23</v>
      </c>
      <c r="C406" s="79">
        <v>44393</v>
      </c>
      <c r="D406" s="80" t="s">
        <v>123</v>
      </c>
      <c r="E406" s="81">
        <v>120</v>
      </c>
      <c r="F406" s="82">
        <v>0.04</v>
      </c>
      <c r="G406" s="76">
        <v>333.33333333333331</v>
      </c>
      <c r="H406" s="81"/>
      <c r="I406" s="74">
        <v>92.2</v>
      </c>
      <c r="J406" s="83"/>
      <c r="K406" s="76">
        <v>333.33333333333331</v>
      </c>
      <c r="L406" s="77">
        <v>98</v>
      </c>
      <c r="M406" s="84">
        <v>-0.18333333333333332</v>
      </c>
      <c r="N406" s="76">
        <v>-7333.333333333333</v>
      </c>
      <c r="O406" s="78">
        <v>44561</v>
      </c>
    </row>
    <row r="407" spans="2:15" x14ac:dyDescent="0.3">
      <c r="B407" s="71" t="s">
        <v>23</v>
      </c>
      <c r="C407" s="79">
        <v>44399</v>
      </c>
      <c r="D407" s="80" t="s">
        <v>25</v>
      </c>
      <c r="E407" s="81">
        <v>201</v>
      </c>
      <c r="F407" s="82">
        <v>0.04</v>
      </c>
      <c r="G407" s="76">
        <v>199.00497512437812</v>
      </c>
      <c r="H407" s="81">
        <v>190</v>
      </c>
      <c r="I407" s="74">
        <v>178.5</v>
      </c>
      <c r="J407" s="83"/>
      <c r="K407" s="76">
        <v>199.00497512437812</v>
      </c>
      <c r="L407" s="77">
        <v>191.5</v>
      </c>
      <c r="M407" s="84">
        <v>-4.7263681592039801E-2</v>
      </c>
      <c r="N407" s="76">
        <v>-1890.5472636815921</v>
      </c>
      <c r="O407" s="78">
        <v>44413</v>
      </c>
    </row>
    <row r="408" spans="2:15" x14ac:dyDescent="0.3">
      <c r="B408" s="71" t="s">
        <v>23</v>
      </c>
      <c r="C408" s="79">
        <v>44399</v>
      </c>
      <c r="D408" s="80" t="s">
        <v>49</v>
      </c>
      <c r="E408" s="81">
        <v>412</v>
      </c>
      <c r="F408" s="82">
        <v>0.04</v>
      </c>
      <c r="G408" s="76">
        <v>97.087378640776706</v>
      </c>
      <c r="H408" s="81"/>
      <c r="I408" s="74">
        <v>307.05</v>
      </c>
      <c r="J408" s="83"/>
      <c r="K408" s="76">
        <v>97.087378640776706</v>
      </c>
      <c r="L408" s="77">
        <v>385</v>
      </c>
      <c r="M408" s="84">
        <v>-6.553398058252427E-2</v>
      </c>
      <c r="N408" s="76">
        <v>-2621.3592233009713</v>
      </c>
      <c r="O408" s="78">
        <v>44448</v>
      </c>
    </row>
    <row r="409" spans="2:15" x14ac:dyDescent="0.3">
      <c r="B409" s="71" t="s">
        <v>23</v>
      </c>
      <c r="C409" s="79">
        <v>44399</v>
      </c>
      <c r="D409" s="80" t="s">
        <v>49</v>
      </c>
      <c r="E409" s="81">
        <v>414</v>
      </c>
      <c r="F409" s="82">
        <v>0.04</v>
      </c>
      <c r="G409" s="76">
        <v>96.618357487922708</v>
      </c>
      <c r="H409" s="81"/>
      <c r="I409" s="74">
        <v>307.05</v>
      </c>
      <c r="J409" s="83"/>
      <c r="K409" s="76">
        <v>96.618357487922708</v>
      </c>
      <c r="L409" s="77">
        <v>385</v>
      </c>
      <c r="M409" s="84">
        <v>-7.0048309178743967E-2</v>
      </c>
      <c r="N409" s="76">
        <v>-2801.9323671497586</v>
      </c>
      <c r="O409" s="78">
        <v>44448</v>
      </c>
    </row>
    <row r="410" spans="2:15" x14ac:dyDescent="0.3">
      <c r="B410" s="71" t="s">
        <v>23</v>
      </c>
      <c r="C410" s="79">
        <v>44404</v>
      </c>
      <c r="D410" s="80" t="s">
        <v>119</v>
      </c>
      <c r="E410" s="81">
        <v>133</v>
      </c>
      <c r="F410" s="82">
        <v>0.04</v>
      </c>
      <c r="G410" s="76">
        <v>300.75187969924809</v>
      </c>
      <c r="H410" s="81"/>
      <c r="I410" s="74">
        <v>140.4</v>
      </c>
      <c r="J410" s="83"/>
      <c r="K410" s="76">
        <v>300.75187969924809</v>
      </c>
      <c r="L410" s="77">
        <v>140.4</v>
      </c>
      <c r="M410" s="84">
        <v>5.5639097744360946E-2</v>
      </c>
      <c r="N410" s="76">
        <v>2225.5639097744374</v>
      </c>
      <c r="O410" s="78">
        <v>44559</v>
      </c>
    </row>
    <row r="411" spans="2:15" x14ac:dyDescent="0.3">
      <c r="B411" s="71" t="s">
        <v>23</v>
      </c>
      <c r="C411" s="79">
        <v>44406</v>
      </c>
      <c r="D411" s="80" t="s">
        <v>139</v>
      </c>
      <c r="E411" s="81">
        <v>87</v>
      </c>
      <c r="F411" s="82">
        <v>0.04</v>
      </c>
      <c r="G411" s="76">
        <v>459.77011494252872</v>
      </c>
      <c r="H411" s="81"/>
      <c r="I411" s="74">
        <v>51.25</v>
      </c>
      <c r="J411" s="83"/>
      <c r="K411" s="76">
        <v>459.77011494252872</v>
      </c>
      <c r="L411" s="77">
        <v>81</v>
      </c>
      <c r="M411" s="84">
        <v>-6.8965517241379309E-2</v>
      </c>
      <c r="N411" s="76">
        <v>-2758.6206896551721</v>
      </c>
      <c r="O411" s="78">
        <v>44414</v>
      </c>
    </row>
    <row r="412" spans="2:15" x14ac:dyDescent="0.3">
      <c r="B412" s="71" t="s">
        <v>23</v>
      </c>
      <c r="C412" s="79">
        <v>44407</v>
      </c>
      <c r="D412" s="80" t="s">
        <v>128</v>
      </c>
      <c r="E412" s="81">
        <v>123</v>
      </c>
      <c r="F412" s="82">
        <v>0.08</v>
      </c>
      <c r="G412" s="76">
        <v>650.40650406504062</v>
      </c>
      <c r="H412" s="81"/>
      <c r="I412" s="74">
        <v>122.9</v>
      </c>
      <c r="J412" s="83"/>
      <c r="K412" s="76">
        <v>650.40650406504062</v>
      </c>
      <c r="L412" s="77">
        <v>118</v>
      </c>
      <c r="M412" s="84">
        <v>-4.065040650406504E-2</v>
      </c>
      <c r="N412" s="76">
        <v>-3252.0325203252032</v>
      </c>
      <c r="O412" s="78">
        <v>44413</v>
      </c>
    </row>
    <row r="413" spans="2:15" x14ac:dyDescent="0.3">
      <c r="B413" s="71" t="s">
        <v>23</v>
      </c>
      <c r="C413" s="79">
        <v>44410</v>
      </c>
      <c r="D413" s="80" t="s">
        <v>51</v>
      </c>
      <c r="E413" s="81">
        <v>250</v>
      </c>
      <c r="F413" s="82">
        <v>0.04</v>
      </c>
      <c r="G413" s="76">
        <v>160</v>
      </c>
      <c r="H413" s="81"/>
      <c r="I413" s="74">
        <v>249</v>
      </c>
      <c r="J413" s="83"/>
      <c r="K413" s="76">
        <v>160</v>
      </c>
      <c r="L413" s="77">
        <v>325</v>
      </c>
      <c r="M413" s="84">
        <v>0.3</v>
      </c>
      <c r="N413" s="76">
        <v>12000</v>
      </c>
      <c r="O413" s="78">
        <v>44460</v>
      </c>
    </row>
    <row r="414" spans="2:15" x14ac:dyDescent="0.3">
      <c r="B414" s="71" t="s">
        <v>23</v>
      </c>
      <c r="C414" s="79">
        <v>44410</v>
      </c>
      <c r="D414" s="80" t="s">
        <v>51</v>
      </c>
      <c r="E414" s="81">
        <v>260</v>
      </c>
      <c r="F414" s="82">
        <v>0.04</v>
      </c>
      <c r="G414" s="76">
        <v>153.84615384615384</v>
      </c>
      <c r="H414" s="81"/>
      <c r="I414" s="74">
        <v>249</v>
      </c>
      <c r="J414" s="83"/>
      <c r="K414" s="76">
        <v>153.84615384615384</v>
      </c>
      <c r="L414" s="77">
        <v>325</v>
      </c>
      <c r="M414" s="84">
        <v>0.25</v>
      </c>
      <c r="N414" s="76">
        <v>10000</v>
      </c>
      <c r="O414" s="78">
        <v>44460</v>
      </c>
    </row>
    <row r="415" spans="2:15" x14ac:dyDescent="0.3">
      <c r="B415" s="71" t="s">
        <v>23</v>
      </c>
      <c r="C415" s="79">
        <v>44413</v>
      </c>
      <c r="D415" s="80" t="s">
        <v>92</v>
      </c>
      <c r="E415" s="81">
        <v>87</v>
      </c>
      <c r="F415" s="82">
        <v>0.04</v>
      </c>
      <c r="G415" s="76">
        <v>459.77011494252872</v>
      </c>
      <c r="H415" s="81"/>
      <c r="I415" s="74">
        <v>154</v>
      </c>
      <c r="J415" s="83"/>
      <c r="K415" s="76">
        <v>459.77011494252872</v>
      </c>
      <c r="L415" s="77">
        <v>72.849999999999994</v>
      </c>
      <c r="M415" s="84">
        <v>-0.1626436781609196</v>
      </c>
      <c r="N415" s="76">
        <v>-6505.7471264367841</v>
      </c>
      <c r="O415" s="78">
        <v>44544</v>
      </c>
    </row>
    <row r="416" spans="2:15" x14ac:dyDescent="0.3">
      <c r="B416" s="71" t="s">
        <v>23</v>
      </c>
      <c r="C416" s="79">
        <v>44413</v>
      </c>
      <c r="D416" s="80" t="s">
        <v>180</v>
      </c>
      <c r="E416" s="81">
        <v>39</v>
      </c>
      <c r="F416" s="82">
        <v>0.04</v>
      </c>
      <c r="G416" s="76">
        <v>1025.6410256410256</v>
      </c>
      <c r="H416" s="81"/>
      <c r="I416" s="74">
        <v>32.9</v>
      </c>
      <c r="J416" s="83"/>
      <c r="K416" s="76">
        <v>1025.6410256410256</v>
      </c>
      <c r="L416" s="77">
        <v>36</v>
      </c>
      <c r="M416" s="84">
        <v>-7.6923076923076927E-2</v>
      </c>
      <c r="N416" s="76">
        <v>-3076.9230769230771</v>
      </c>
      <c r="O416" s="78">
        <v>44445</v>
      </c>
    </row>
    <row r="417" spans="2:15" x14ac:dyDescent="0.3">
      <c r="B417" s="71" t="s">
        <v>23</v>
      </c>
      <c r="C417" s="79">
        <v>44417</v>
      </c>
      <c r="D417" s="80" t="s">
        <v>31</v>
      </c>
      <c r="E417" s="81">
        <v>84</v>
      </c>
      <c r="F417" s="82">
        <v>0.04</v>
      </c>
      <c r="G417" s="76">
        <v>476.1904761904762</v>
      </c>
      <c r="H417" s="81"/>
      <c r="I417" s="74">
        <v>79.8</v>
      </c>
      <c r="J417" s="83"/>
      <c r="K417" s="76">
        <v>476.1904761904762</v>
      </c>
      <c r="L417" s="77">
        <v>81.5</v>
      </c>
      <c r="M417" s="84">
        <v>-2.976190476190476E-2</v>
      </c>
      <c r="N417" s="76">
        <v>-1190.4761904761906</v>
      </c>
      <c r="O417" s="78">
        <v>44425</v>
      </c>
    </row>
    <row r="418" spans="2:15" x14ac:dyDescent="0.3">
      <c r="B418" s="71" t="s">
        <v>23</v>
      </c>
      <c r="C418" s="79">
        <v>44418</v>
      </c>
      <c r="D418" s="80" t="s">
        <v>89</v>
      </c>
      <c r="E418" s="81">
        <v>62</v>
      </c>
      <c r="F418" s="82">
        <v>0.04</v>
      </c>
      <c r="G418" s="76">
        <v>645.16129032258061</v>
      </c>
      <c r="H418" s="81"/>
      <c r="I418" s="74">
        <v>42.45</v>
      </c>
      <c r="J418" s="83"/>
      <c r="K418" s="76">
        <v>645.16129032258061</v>
      </c>
      <c r="L418" s="77">
        <v>103</v>
      </c>
      <c r="M418" s="84">
        <v>0.66129032258064513</v>
      </c>
      <c r="N418" s="76">
        <v>26451.612903225807</v>
      </c>
      <c r="O418" s="78">
        <v>44572</v>
      </c>
    </row>
    <row r="419" spans="2:15" x14ac:dyDescent="0.3">
      <c r="B419" s="71" t="s">
        <v>23</v>
      </c>
      <c r="C419" s="79">
        <v>44424</v>
      </c>
      <c r="D419" s="80" t="s">
        <v>161</v>
      </c>
      <c r="E419" s="81">
        <v>78</v>
      </c>
      <c r="F419" s="82">
        <v>0.04</v>
      </c>
      <c r="G419" s="76">
        <v>512.82051282051282</v>
      </c>
      <c r="H419" s="81"/>
      <c r="I419" s="74">
        <v>40.1</v>
      </c>
      <c r="J419" s="83"/>
      <c r="K419" s="76">
        <v>512.82051282051282</v>
      </c>
      <c r="L419" s="77">
        <v>68.5</v>
      </c>
      <c r="M419" s="84">
        <v>-0.12179487179487179</v>
      </c>
      <c r="N419" s="76">
        <v>-4871.7948717948721</v>
      </c>
      <c r="O419" s="78">
        <v>44511</v>
      </c>
    </row>
    <row r="420" spans="2:15" x14ac:dyDescent="0.3">
      <c r="B420" s="71" t="s">
        <v>23</v>
      </c>
      <c r="C420" s="79">
        <v>44435</v>
      </c>
      <c r="D420" s="80" t="s">
        <v>181</v>
      </c>
      <c r="E420" s="81">
        <v>206</v>
      </c>
      <c r="F420" s="82">
        <v>0.04</v>
      </c>
      <c r="G420" s="76">
        <v>194.17475728155341</v>
      </c>
      <c r="H420" s="81"/>
      <c r="I420" s="74">
        <v>224.55</v>
      </c>
      <c r="J420" s="83"/>
      <c r="K420" s="76">
        <v>194.17475728155341</v>
      </c>
      <c r="L420" s="77">
        <v>189</v>
      </c>
      <c r="M420" s="84">
        <v>-8.2524271844660199E-2</v>
      </c>
      <c r="N420" s="76">
        <v>-3300.970873786408</v>
      </c>
      <c r="O420" s="78">
        <v>44573</v>
      </c>
    </row>
    <row r="421" spans="2:15" x14ac:dyDescent="0.3">
      <c r="B421" s="71" t="s">
        <v>23</v>
      </c>
      <c r="C421" s="79">
        <v>44435</v>
      </c>
      <c r="D421" s="80" t="s">
        <v>181</v>
      </c>
      <c r="E421" s="81">
        <v>211</v>
      </c>
      <c r="F421" s="82">
        <v>0.04</v>
      </c>
      <c r="G421" s="76">
        <v>189.57345971563981</v>
      </c>
      <c r="H421" s="81"/>
      <c r="I421" s="74">
        <v>224.55</v>
      </c>
      <c r="J421" s="83"/>
      <c r="K421" s="76">
        <v>189.57345971563981</v>
      </c>
      <c r="L421" s="77">
        <v>190</v>
      </c>
      <c r="M421" s="84">
        <v>-9.9526066350710901E-2</v>
      </c>
      <c r="N421" s="76">
        <v>-3981.0426540284361</v>
      </c>
      <c r="O421" s="78">
        <v>44575</v>
      </c>
    </row>
    <row r="422" spans="2:15" x14ac:dyDescent="0.3">
      <c r="B422" s="71" t="s">
        <v>23</v>
      </c>
      <c r="C422" s="79">
        <v>44445</v>
      </c>
      <c r="D422" s="80" t="s">
        <v>50</v>
      </c>
      <c r="E422" s="81">
        <v>225</v>
      </c>
      <c r="F422" s="82">
        <v>0.04</v>
      </c>
      <c r="G422" s="76">
        <v>177.77777777777777</v>
      </c>
      <c r="H422" s="81"/>
      <c r="I422" s="74">
        <v>155</v>
      </c>
      <c r="J422" s="83"/>
      <c r="K422" s="76">
        <v>177.77777777777777</v>
      </c>
      <c r="L422" s="77">
        <v>220</v>
      </c>
      <c r="M422" s="84">
        <v>-2.2222222222222223E-2</v>
      </c>
      <c r="N422" s="76">
        <v>-888.88888888888891</v>
      </c>
      <c r="O422" s="78">
        <v>44509</v>
      </c>
    </row>
    <row r="423" spans="2:15" x14ac:dyDescent="0.3">
      <c r="B423" s="71" t="s">
        <v>23</v>
      </c>
      <c r="C423" s="79">
        <v>44445</v>
      </c>
      <c r="D423" s="80" t="s">
        <v>50</v>
      </c>
      <c r="E423" s="81">
        <v>229</v>
      </c>
      <c r="F423" s="82">
        <v>0.04</v>
      </c>
      <c r="G423" s="76">
        <v>174.67248908296943</v>
      </c>
      <c r="H423" s="81"/>
      <c r="I423" s="74">
        <v>155</v>
      </c>
      <c r="J423" s="83"/>
      <c r="K423" s="76">
        <v>174.67248908296943</v>
      </c>
      <c r="L423" s="77">
        <v>222</v>
      </c>
      <c r="M423" s="84">
        <v>-3.0567685589519649E-2</v>
      </c>
      <c r="N423" s="76">
        <v>-1222.7074235807861</v>
      </c>
      <c r="O423" s="78">
        <v>44510</v>
      </c>
    </row>
    <row r="424" spans="2:15" ht="27" x14ac:dyDescent="0.3">
      <c r="B424" s="71" t="s">
        <v>23</v>
      </c>
      <c r="C424" s="79" t="s">
        <v>394</v>
      </c>
      <c r="D424" s="80" t="s">
        <v>395</v>
      </c>
      <c r="E424" s="81">
        <v>450</v>
      </c>
      <c r="F424" s="82">
        <v>0.04</v>
      </c>
      <c r="G424" s="76">
        <v>88.888888888888886</v>
      </c>
      <c r="H424" s="81"/>
      <c r="I424" s="74">
        <v>330.15</v>
      </c>
      <c r="J424" s="83"/>
      <c r="K424" s="76">
        <v>88.888888888888886</v>
      </c>
      <c r="L424" s="77">
        <v>345</v>
      </c>
      <c r="M424" s="84">
        <v>-0.23333333333333334</v>
      </c>
      <c r="N424" s="76">
        <v>-9333.3333333333321</v>
      </c>
      <c r="O424" s="78">
        <v>44764</v>
      </c>
    </row>
    <row r="425" spans="2:15" ht="27" x14ac:dyDescent="0.3">
      <c r="B425" s="71" t="s">
        <v>23</v>
      </c>
      <c r="C425" s="79" t="s">
        <v>394</v>
      </c>
      <c r="D425" s="80" t="s">
        <v>395</v>
      </c>
      <c r="E425" s="81">
        <v>450</v>
      </c>
      <c r="F425" s="82">
        <v>0.04</v>
      </c>
      <c r="G425" s="76">
        <v>88.888888888888886</v>
      </c>
      <c r="H425" s="81"/>
      <c r="I425" s="74">
        <v>330.15</v>
      </c>
      <c r="J425" s="83"/>
      <c r="K425" s="76">
        <v>88.888888888888886</v>
      </c>
      <c r="L425" s="77">
        <v>335</v>
      </c>
      <c r="M425" s="84">
        <v>-0.25555555555555554</v>
      </c>
      <c r="N425" s="76">
        <v>-10222.222222222223</v>
      </c>
      <c r="O425" s="78">
        <v>44832</v>
      </c>
    </row>
    <row r="426" spans="2:15" x14ac:dyDescent="0.3">
      <c r="B426" s="71" t="s">
        <v>23</v>
      </c>
      <c r="C426" s="79">
        <v>44461</v>
      </c>
      <c r="D426" s="80" t="s">
        <v>182</v>
      </c>
      <c r="E426" s="81">
        <v>185</v>
      </c>
      <c r="F426" s="82">
        <v>0.04</v>
      </c>
      <c r="G426" s="76">
        <v>216.21621621621622</v>
      </c>
      <c r="H426" s="81"/>
      <c r="I426" s="74">
        <v>236.5</v>
      </c>
      <c r="J426" s="83"/>
      <c r="K426" s="76">
        <v>216.21621621621622</v>
      </c>
      <c r="L426" s="77">
        <v>235</v>
      </c>
      <c r="M426" s="84">
        <v>0.27027027027027029</v>
      </c>
      <c r="N426" s="76">
        <v>10810.810810810812</v>
      </c>
      <c r="O426" s="78">
        <v>44497</v>
      </c>
    </row>
    <row r="427" spans="2:15" x14ac:dyDescent="0.3">
      <c r="B427" s="71" t="s">
        <v>23</v>
      </c>
      <c r="C427" s="79">
        <v>44461</v>
      </c>
      <c r="D427" s="80" t="s">
        <v>182</v>
      </c>
      <c r="E427" s="81">
        <v>185</v>
      </c>
      <c r="F427" s="82">
        <v>0.04</v>
      </c>
      <c r="G427" s="76">
        <v>216.21621621621622</v>
      </c>
      <c r="H427" s="81"/>
      <c r="I427" s="74">
        <v>236.5</v>
      </c>
      <c r="J427" s="83"/>
      <c r="K427" s="76">
        <v>216.21621621621622</v>
      </c>
      <c r="L427" s="77">
        <v>235</v>
      </c>
      <c r="M427" s="84">
        <v>0.27027027027027029</v>
      </c>
      <c r="N427" s="76">
        <v>10810.810810810812</v>
      </c>
      <c r="O427" s="78">
        <v>44502</v>
      </c>
    </row>
    <row r="428" spans="2:15" x14ac:dyDescent="0.3">
      <c r="B428" s="71" t="s">
        <v>23</v>
      </c>
      <c r="C428" s="79">
        <v>44468</v>
      </c>
      <c r="D428" s="80" t="s">
        <v>183</v>
      </c>
      <c r="E428" s="81">
        <v>1130</v>
      </c>
      <c r="F428" s="82">
        <v>0.04</v>
      </c>
      <c r="G428" s="76">
        <v>35.398230088495573</v>
      </c>
      <c r="H428" s="81">
        <v>980</v>
      </c>
      <c r="I428" s="74">
        <v>1880</v>
      </c>
      <c r="J428" s="83"/>
      <c r="K428" s="76">
        <v>35.398230088495573</v>
      </c>
      <c r="L428" s="77">
        <v>1325</v>
      </c>
      <c r="M428" s="84">
        <v>0.17256637168141592</v>
      </c>
      <c r="N428" s="76">
        <v>6902.6548672566369</v>
      </c>
      <c r="O428" s="78">
        <v>44474</v>
      </c>
    </row>
    <row r="429" spans="2:15" x14ac:dyDescent="0.3">
      <c r="B429" s="71" t="s">
        <v>23</v>
      </c>
      <c r="C429" s="79">
        <v>44474</v>
      </c>
      <c r="D429" s="80" t="s">
        <v>138</v>
      </c>
      <c r="E429" s="81">
        <v>288</v>
      </c>
      <c r="F429" s="82">
        <v>0.04</v>
      </c>
      <c r="G429" s="76">
        <v>138.88888888888889</v>
      </c>
      <c r="H429" s="81"/>
      <c r="I429" s="74">
        <v>75.150000000000006</v>
      </c>
      <c r="J429" s="83"/>
      <c r="K429" s="76">
        <v>138.88888888888889</v>
      </c>
      <c r="L429" s="77">
        <v>230</v>
      </c>
      <c r="M429" s="84">
        <v>-0.2013888888888889</v>
      </c>
      <c r="N429" s="76">
        <v>-8055.5555555555557</v>
      </c>
      <c r="O429" s="78">
        <v>44588</v>
      </c>
    </row>
    <row r="430" spans="2:15" x14ac:dyDescent="0.3">
      <c r="B430" s="71" t="s">
        <v>23</v>
      </c>
      <c r="C430" s="79">
        <v>44474</v>
      </c>
      <c r="D430" s="80" t="s">
        <v>138</v>
      </c>
      <c r="E430" s="81">
        <v>288</v>
      </c>
      <c r="F430" s="82">
        <v>0.04</v>
      </c>
      <c r="G430" s="76">
        <v>138.88888888888889</v>
      </c>
      <c r="H430" s="81"/>
      <c r="I430" s="74">
        <v>75.150000000000006</v>
      </c>
      <c r="J430" s="83"/>
      <c r="K430" s="76">
        <v>138.88888888888889</v>
      </c>
      <c r="L430" s="77">
        <v>234</v>
      </c>
      <c r="M430" s="84">
        <v>-0.1875</v>
      </c>
      <c r="N430" s="76">
        <v>-7500</v>
      </c>
      <c r="O430" s="78">
        <v>44589</v>
      </c>
    </row>
    <row r="431" spans="2:15" x14ac:dyDescent="0.3">
      <c r="B431" s="71" t="s">
        <v>23</v>
      </c>
      <c r="C431" s="79">
        <v>44481</v>
      </c>
      <c r="D431" s="80" t="s">
        <v>184</v>
      </c>
      <c r="E431" s="81">
        <v>218</v>
      </c>
      <c r="F431" s="82">
        <v>0.04</v>
      </c>
      <c r="G431" s="76">
        <v>183.48623853211009</v>
      </c>
      <c r="H431" s="81"/>
      <c r="I431" s="74">
        <v>419</v>
      </c>
      <c r="J431" s="83"/>
      <c r="K431" s="76">
        <v>183.48623853211009</v>
      </c>
      <c r="L431" s="77">
        <v>218</v>
      </c>
      <c r="M431" s="84">
        <v>0</v>
      </c>
      <c r="N431" s="76">
        <v>0</v>
      </c>
      <c r="O431" s="78">
        <v>44552</v>
      </c>
    </row>
    <row r="432" spans="2:15" x14ac:dyDescent="0.3">
      <c r="B432" s="71" t="s">
        <v>23</v>
      </c>
      <c r="C432" s="79">
        <v>44481</v>
      </c>
      <c r="D432" s="80" t="s">
        <v>184</v>
      </c>
      <c r="E432" s="81">
        <v>218</v>
      </c>
      <c r="F432" s="82">
        <v>0.04</v>
      </c>
      <c r="G432" s="76">
        <v>183.48623853211009</v>
      </c>
      <c r="H432" s="81"/>
      <c r="I432" s="74">
        <v>419</v>
      </c>
      <c r="J432" s="83"/>
      <c r="K432" s="76">
        <v>183.48623853211009</v>
      </c>
      <c r="L432" s="77">
        <v>220</v>
      </c>
      <c r="M432" s="84">
        <v>9.1743119266055051E-3</v>
      </c>
      <c r="N432" s="76">
        <v>366.97247706422019</v>
      </c>
      <c r="O432" s="78">
        <v>44559</v>
      </c>
    </row>
    <row r="433" spans="2:15" x14ac:dyDescent="0.3">
      <c r="B433" s="71" t="s">
        <v>23</v>
      </c>
      <c r="C433" s="79">
        <v>44502</v>
      </c>
      <c r="D433" s="80" t="s">
        <v>185</v>
      </c>
      <c r="E433" s="81">
        <v>600</v>
      </c>
      <c r="F433" s="82">
        <v>0.08</v>
      </c>
      <c r="G433" s="76">
        <v>133.33333333333334</v>
      </c>
      <c r="H433" s="81"/>
      <c r="I433" s="74">
        <v>405.05</v>
      </c>
      <c r="J433" s="83"/>
      <c r="K433" s="76">
        <v>133.33333333333334</v>
      </c>
      <c r="L433" s="77">
        <v>580</v>
      </c>
      <c r="M433" s="84">
        <v>-3.3333333333333333E-2</v>
      </c>
      <c r="N433" s="76">
        <v>-2666.666666666667</v>
      </c>
      <c r="O433" s="78">
        <v>44540</v>
      </c>
    </row>
    <row r="434" spans="2:15" x14ac:dyDescent="0.3">
      <c r="B434" s="71" t="s">
        <v>23</v>
      </c>
      <c r="C434" s="79">
        <v>44503</v>
      </c>
      <c r="D434" s="80" t="s">
        <v>89</v>
      </c>
      <c r="E434" s="81">
        <v>74</v>
      </c>
      <c r="F434" s="82">
        <v>0.04</v>
      </c>
      <c r="G434" s="76">
        <v>540.54054054054052</v>
      </c>
      <c r="H434" s="81"/>
      <c r="I434" s="74">
        <v>42.45</v>
      </c>
      <c r="J434" s="83"/>
      <c r="K434" s="76">
        <v>540.54054054054052</v>
      </c>
      <c r="L434" s="77">
        <v>42.45</v>
      </c>
      <c r="M434" s="84">
        <v>-0.42635135135135133</v>
      </c>
      <c r="N434" s="76">
        <v>-17054.054054054053</v>
      </c>
      <c r="O434" s="78">
        <v>44810</v>
      </c>
    </row>
    <row r="435" spans="2:15" x14ac:dyDescent="0.3">
      <c r="B435" s="71" t="s">
        <v>23</v>
      </c>
      <c r="C435" s="79">
        <v>44509</v>
      </c>
      <c r="D435" s="80" t="s">
        <v>53</v>
      </c>
      <c r="E435" s="81">
        <v>362</v>
      </c>
      <c r="F435" s="82">
        <v>0.08</v>
      </c>
      <c r="G435" s="76">
        <v>220.99447513812154</v>
      </c>
      <c r="H435" s="81"/>
      <c r="I435" s="74">
        <v>326</v>
      </c>
      <c r="J435" s="83"/>
      <c r="K435" s="76">
        <v>220.99447513812154</v>
      </c>
      <c r="L435" s="77">
        <v>340</v>
      </c>
      <c r="M435" s="84">
        <v>-6.0773480662983423E-2</v>
      </c>
      <c r="N435" s="76">
        <v>-4861.8784530386738</v>
      </c>
      <c r="O435" s="78">
        <v>44515</v>
      </c>
    </row>
    <row r="436" spans="2:15" x14ac:dyDescent="0.3">
      <c r="B436" s="71" t="s">
        <v>23</v>
      </c>
      <c r="C436" s="79">
        <v>44510</v>
      </c>
      <c r="D436" s="80" t="s">
        <v>91</v>
      </c>
      <c r="E436" s="81">
        <v>775</v>
      </c>
      <c r="F436" s="82">
        <v>0.04</v>
      </c>
      <c r="G436" s="76">
        <v>51.612903225806448</v>
      </c>
      <c r="H436" s="81"/>
      <c r="I436" s="74">
        <v>853.95</v>
      </c>
      <c r="J436" s="83"/>
      <c r="K436" s="76">
        <v>51.612903225806448</v>
      </c>
      <c r="L436" s="77">
        <v>715</v>
      </c>
      <c r="M436" s="84">
        <v>-7.7419354838709681E-2</v>
      </c>
      <c r="N436" s="76">
        <v>-3096.7741935483868</v>
      </c>
      <c r="O436" s="78">
        <v>44571</v>
      </c>
    </row>
    <row r="437" spans="2:15" x14ac:dyDescent="0.3">
      <c r="B437" s="71" t="s">
        <v>23</v>
      </c>
      <c r="C437" s="79">
        <v>44511</v>
      </c>
      <c r="D437" s="80" t="s">
        <v>56</v>
      </c>
      <c r="E437" s="81">
        <v>375</v>
      </c>
      <c r="F437" s="82">
        <v>0.04</v>
      </c>
      <c r="G437" s="76">
        <v>106.66666666666667</v>
      </c>
      <c r="H437" s="81"/>
      <c r="I437" s="74">
        <v>459.15</v>
      </c>
      <c r="J437" s="83"/>
      <c r="K437" s="76">
        <v>106.66666666666667</v>
      </c>
      <c r="L437" s="77">
        <v>335</v>
      </c>
      <c r="M437" s="84">
        <v>-0.10666666666666667</v>
      </c>
      <c r="N437" s="76">
        <v>-4266.666666666667</v>
      </c>
      <c r="O437" s="78">
        <v>44552</v>
      </c>
    </row>
    <row r="438" spans="2:15" x14ac:dyDescent="0.3">
      <c r="B438" s="71" t="s">
        <v>23</v>
      </c>
      <c r="C438" s="79">
        <v>44516</v>
      </c>
      <c r="D438" s="80" t="s">
        <v>186</v>
      </c>
      <c r="E438" s="81">
        <v>300</v>
      </c>
      <c r="F438" s="82">
        <v>0.04</v>
      </c>
      <c r="G438" s="76">
        <v>133.33333333333334</v>
      </c>
      <c r="H438" s="81"/>
      <c r="I438" s="74">
        <v>273</v>
      </c>
      <c r="J438" s="83"/>
      <c r="K438" s="76">
        <v>133.33333333333334</v>
      </c>
      <c r="L438" s="77">
        <v>305</v>
      </c>
      <c r="M438" s="84">
        <v>1.6666666666666666E-2</v>
      </c>
      <c r="N438" s="76">
        <v>666.66666666666674</v>
      </c>
      <c r="O438" s="78">
        <v>44538</v>
      </c>
    </row>
    <row r="439" spans="2:15" x14ac:dyDescent="0.3">
      <c r="B439" s="71" t="s">
        <v>23</v>
      </c>
      <c r="C439" s="79">
        <v>44516</v>
      </c>
      <c r="D439" s="80" t="s">
        <v>186</v>
      </c>
      <c r="E439" s="81">
        <v>300</v>
      </c>
      <c r="F439" s="82">
        <v>0.04</v>
      </c>
      <c r="G439" s="76">
        <v>133.33333333333334</v>
      </c>
      <c r="H439" s="81"/>
      <c r="I439" s="74">
        <v>273</v>
      </c>
      <c r="J439" s="83"/>
      <c r="K439" s="76">
        <v>133.33333333333334</v>
      </c>
      <c r="L439" s="77">
        <v>320</v>
      </c>
      <c r="M439" s="84">
        <v>6.6666666666666666E-2</v>
      </c>
      <c r="N439" s="76">
        <v>2666.666666666667</v>
      </c>
      <c r="O439" s="78">
        <v>44553</v>
      </c>
    </row>
    <row r="440" spans="2:15" x14ac:dyDescent="0.3">
      <c r="B440" s="71" t="s">
        <v>23</v>
      </c>
      <c r="C440" s="79">
        <v>44538</v>
      </c>
      <c r="D440" s="80" t="s">
        <v>187</v>
      </c>
      <c r="E440" s="81">
        <v>157</v>
      </c>
      <c r="F440" s="82">
        <v>0.04</v>
      </c>
      <c r="G440" s="76">
        <v>254.77707006369425</v>
      </c>
      <c r="H440" s="81"/>
      <c r="I440" s="74">
        <v>160.75</v>
      </c>
      <c r="J440" s="83"/>
      <c r="K440" s="76">
        <v>254.77707006369425</v>
      </c>
      <c r="L440" s="77">
        <v>160</v>
      </c>
      <c r="M440" s="84">
        <v>1.9108280254777069E-2</v>
      </c>
      <c r="N440" s="76">
        <v>764.33121019108273</v>
      </c>
      <c r="O440" s="78">
        <v>44588</v>
      </c>
    </row>
    <row r="441" spans="2:15" x14ac:dyDescent="0.3">
      <c r="B441" s="71" t="s">
        <v>23</v>
      </c>
      <c r="C441" s="79">
        <v>44540</v>
      </c>
      <c r="D441" s="80" t="s">
        <v>188</v>
      </c>
      <c r="E441" s="81">
        <v>155</v>
      </c>
      <c r="F441" s="82">
        <v>0.04</v>
      </c>
      <c r="G441" s="76">
        <v>258.06451612903226</v>
      </c>
      <c r="H441" s="81"/>
      <c r="I441" s="74">
        <v>365</v>
      </c>
      <c r="J441" s="83"/>
      <c r="K441" s="76">
        <v>258.06451612903226</v>
      </c>
      <c r="L441" s="77">
        <v>188</v>
      </c>
      <c r="M441" s="84">
        <v>0.2129032258064516</v>
      </c>
      <c r="N441" s="76">
        <v>8516.1290322580644</v>
      </c>
      <c r="O441" s="78">
        <v>44596</v>
      </c>
    </row>
    <row r="442" spans="2:15" x14ac:dyDescent="0.3">
      <c r="B442" s="71" t="s">
        <v>23</v>
      </c>
      <c r="C442" s="79">
        <v>44540</v>
      </c>
      <c r="D442" s="80" t="s">
        <v>188</v>
      </c>
      <c r="E442" s="81">
        <v>155</v>
      </c>
      <c r="F442" s="82">
        <v>0.04</v>
      </c>
      <c r="G442" s="76">
        <v>258.06451612903226</v>
      </c>
      <c r="H442" s="81"/>
      <c r="I442" s="74">
        <v>365</v>
      </c>
      <c r="J442" s="83"/>
      <c r="K442" s="76">
        <v>258.06451612903226</v>
      </c>
      <c r="L442" s="77">
        <v>184</v>
      </c>
      <c r="M442" s="84">
        <v>0.18709677419354839</v>
      </c>
      <c r="N442" s="76">
        <v>7483.8709677419356</v>
      </c>
      <c r="O442" s="78">
        <v>44608</v>
      </c>
    </row>
    <row r="443" spans="2:15" x14ac:dyDescent="0.3">
      <c r="B443" s="71" t="s">
        <v>23</v>
      </c>
      <c r="C443" s="79">
        <v>44544</v>
      </c>
      <c r="D443" s="80" t="s">
        <v>112</v>
      </c>
      <c r="E443" s="81">
        <v>413</v>
      </c>
      <c r="F443" s="82">
        <v>0.04</v>
      </c>
      <c r="G443" s="76">
        <v>96.852300242130752</v>
      </c>
      <c r="H443" s="81">
        <v>1940</v>
      </c>
      <c r="I443" s="74">
        <v>296.3</v>
      </c>
      <c r="J443" s="83"/>
      <c r="K443" s="76">
        <v>96.852300242130752</v>
      </c>
      <c r="L443" s="77">
        <v>475</v>
      </c>
      <c r="M443" s="84">
        <v>0.15012106537530268</v>
      </c>
      <c r="N443" s="76">
        <v>6004.8426150121068</v>
      </c>
      <c r="O443" s="78">
        <v>44561</v>
      </c>
    </row>
    <row r="444" spans="2:15" x14ac:dyDescent="0.3">
      <c r="B444" s="71" t="s">
        <v>23</v>
      </c>
      <c r="C444" s="79">
        <v>44544</v>
      </c>
      <c r="D444" s="80" t="s">
        <v>112</v>
      </c>
      <c r="E444" s="81">
        <v>413</v>
      </c>
      <c r="F444" s="82">
        <v>0.04</v>
      </c>
      <c r="G444" s="76">
        <v>96.852300242130752</v>
      </c>
      <c r="H444" s="81">
        <v>1940</v>
      </c>
      <c r="I444" s="74">
        <v>296.3</v>
      </c>
      <c r="J444" s="83"/>
      <c r="K444" s="76">
        <v>96.852300242130752</v>
      </c>
      <c r="L444" s="77">
        <v>512</v>
      </c>
      <c r="M444" s="84">
        <v>0.23970944309927361</v>
      </c>
      <c r="N444" s="76">
        <v>9588.3777239709452</v>
      </c>
      <c r="O444" s="78">
        <v>44565</v>
      </c>
    </row>
    <row r="445" spans="2:15" x14ac:dyDescent="0.3">
      <c r="B445" s="71" t="s">
        <v>23</v>
      </c>
      <c r="C445" s="79">
        <v>44552</v>
      </c>
      <c r="D445" s="80" t="s">
        <v>396</v>
      </c>
      <c r="E445" s="81">
        <v>77</v>
      </c>
      <c r="F445" s="82">
        <v>0.08</v>
      </c>
      <c r="G445" s="76">
        <v>1038.9610389610389</v>
      </c>
      <c r="H445" s="81"/>
      <c r="I445" s="74">
        <v>38.5</v>
      </c>
      <c r="J445" s="83"/>
      <c r="K445" s="76">
        <v>1038.9610389610389</v>
      </c>
      <c r="L445" s="77">
        <v>50</v>
      </c>
      <c r="M445" s="84">
        <v>-0.35064935064935066</v>
      </c>
      <c r="N445" s="76">
        <v>-28051.948051948049</v>
      </c>
      <c r="O445" s="78">
        <v>44837</v>
      </c>
    </row>
    <row r="446" spans="2:15" x14ac:dyDescent="0.3">
      <c r="B446" s="71" t="s">
        <v>23</v>
      </c>
      <c r="C446" s="79">
        <v>44553</v>
      </c>
      <c r="D446" s="80" t="s">
        <v>189</v>
      </c>
      <c r="E446" s="81">
        <v>180</v>
      </c>
      <c r="F446" s="82">
        <v>0.04</v>
      </c>
      <c r="G446" s="76">
        <v>222.22222222222223</v>
      </c>
      <c r="H446" s="81"/>
      <c r="I446" s="74">
        <v>107.85</v>
      </c>
      <c r="J446" s="83"/>
      <c r="K446" s="76">
        <v>222.22222222222223</v>
      </c>
      <c r="L446" s="77">
        <v>152.5</v>
      </c>
      <c r="M446" s="84">
        <v>-0.15277777777777779</v>
      </c>
      <c r="N446" s="76">
        <v>-6111.1111111111113</v>
      </c>
      <c r="O446" s="78">
        <v>44641</v>
      </c>
    </row>
    <row r="447" spans="2:15" x14ac:dyDescent="0.3">
      <c r="B447" s="71" t="s">
        <v>23</v>
      </c>
      <c r="C447" s="79">
        <v>44553</v>
      </c>
      <c r="D447" s="80" t="s">
        <v>189</v>
      </c>
      <c r="E447" s="81">
        <v>180</v>
      </c>
      <c r="F447" s="82">
        <v>0.04</v>
      </c>
      <c r="G447" s="76">
        <v>222.22222222222223</v>
      </c>
      <c r="H447" s="81"/>
      <c r="I447" s="74">
        <v>107.85</v>
      </c>
      <c r="J447" s="83"/>
      <c r="K447" s="76">
        <v>222.22222222222223</v>
      </c>
      <c r="L447" s="77">
        <v>161</v>
      </c>
      <c r="M447" s="84">
        <v>-0.10555555555555556</v>
      </c>
      <c r="N447" s="76">
        <v>-4222.2222222222226</v>
      </c>
      <c r="O447" s="78">
        <v>44643</v>
      </c>
    </row>
    <row r="448" spans="2:15" x14ac:dyDescent="0.3">
      <c r="B448" s="71" t="s">
        <v>23</v>
      </c>
      <c r="C448" s="79">
        <v>44553</v>
      </c>
      <c r="D448" s="80" t="s">
        <v>190</v>
      </c>
      <c r="E448" s="81">
        <v>290</v>
      </c>
      <c r="F448" s="82">
        <v>0.04</v>
      </c>
      <c r="G448" s="76">
        <v>137.93103448275863</v>
      </c>
      <c r="H448" s="81"/>
      <c r="I448" s="74" t="s">
        <v>191</v>
      </c>
      <c r="J448" s="83"/>
      <c r="K448" s="76">
        <v>137.93103448275863</v>
      </c>
      <c r="L448" s="77">
        <v>277</v>
      </c>
      <c r="M448" s="84">
        <v>-4.4827586206896551E-2</v>
      </c>
      <c r="N448" s="76">
        <v>-1793.1034482758623</v>
      </c>
      <c r="O448" s="78">
        <v>44565</v>
      </c>
    </row>
    <row r="449" spans="2:15" x14ac:dyDescent="0.3">
      <c r="B449" s="71" t="s">
        <v>23</v>
      </c>
      <c r="C449" s="79">
        <v>44553</v>
      </c>
      <c r="D449" s="80" t="s">
        <v>190</v>
      </c>
      <c r="E449" s="81">
        <v>290</v>
      </c>
      <c r="F449" s="82">
        <v>0.04</v>
      </c>
      <c r="G449" s="76">
        <v>137.93103448275863</v>
      </c>
      <c r="H449" s="81"/>
      <c r="I449" s="74" t="s">
        <v>191</v>
      </c>
      <c r="J449" s="83"/>
      <c r="K449" s="76">
        <v>137.93103448275863</v>
      </c>
      <c r="L449" s="77">
        <v>277</v>
      </c>
      <c r="M449" s="84">
        <v>-4.4827586206896551E-2</v>
      </c>
      <c r="N449" s="76">
        <v>-1793.1034482758623</v>
      </c>
      <c r="O449" s="78">
        <v>44565</v>
      </c>
    </row>
    <row r="450" spans="2:15" x14ac:dyDescent="0.3">
      <c r="B450" s="71" t="s">
        <v>23</v>
      </c>
      <c r="C450" s="79">
        <v>44559</v>
      </c>
      <c r="D450" s="80" t="s">
        <v>192</v>
      </c>
      <c r="E450" s="81">
        <v>292</v>
      </c>
      <c r="F450" s="82">
        <v>0.04</v>
      </c>
      <c r="G450" s="76">
        <v>136.98630136986301</v>
      </c>
      <c r="H450" s="81"/>
      <c r="I450" s="74">
        <v>260</v>
      </c>
      <c r="J450" s="83"/>
      <c r="K450" s="76">
        <v>136.98630136986301</v>
      </c>
      <c r="L450" s="77">
        <v>290</v>
      </c>
      <c r="M450" s="84">
        <v>-6.8493150684931503E-3</v>
      </c>
      <c r="N450" s="76">
        <v>-273.97260273972603</v>
      </c>
      <c r="O450" s="78">
        <v>44573</v>
      </c>
    </row>
    <row r="451" spans="2:15" x14ac:dyDescent="0.3">
      <c r="B451" s="71" t="s">
        <v>23</v>
      </c>
      <c r="C451" s="79">
        <v>44559</v>
      </c>
      <c r="D451" s="80" t="s">
        <v>192</v>
      </c>
      <c r="E451" s="81">
        <v>292</v>
      </c>
      <c r="F451" s="82">
        <v>0.04</v>
      </c>
      <c r="G451" s="76">
        <v>136.98630136986301</v>
      </c>
      <c r="H451" s="81"/>
      <c r="I451" s="74">
        <v>260</v>
      </c>
      <c r="J451" s="83"/>
      <c r="K451" s="76">
        <v>136.98630136986301</v>
      </c>
      <c r="L451" s="77">
        <v>265</v>
      </c>
      <c r="M451" s="84">
        <v>-9.2465753424657529E-2</v>
      </c>
      <c r="N451" s="76">
        <v>-3698.6301369863013</v>
      </c>
      <c r="O451" s="78">
        <v>44606</v>
      </c>
    </row>
    <row r="452" spans="2:15" x14ac:dyDescent="0.3">
      <c r="B452" s="71" t="s">
        <v>23</v>
      </c>
      <c r="C452" s="79">
        <v>44561</v>
      </c>
      <c r="D452" s="80" t="s">
        <v>141</v>
      </c>
      <c r="E452" s="81">
        <v>223</v>
      </c>
      <c r="F452" s="82">
        <v>0.08</v>
      </c>
      <c r="G452" s="76">
        <v>358.74439461883406</v>
      </c>
      <c r="H452" s="81"/>
      <c r="I452" s="74">
        <v>344.9</v>
      </c>
      <c r="J452" s="83"/>
      <c r="K452" s="76">
        <v>358.74439461883406</v>
      </c>
      <c r="L452" s="77">
        <v>341</v>
      </c>
      <c r="M452" s="84">
        <v>0.52914798206278024</v>
      </c>
      <c r="N452" s="76">
        <v>42331.838565022423</v>
      </c>
      <c r="O452" s="78">
        <v>44930</v>
      </c>
    </row>
    <row r="453" spans="2:15" x14ac:dyDescent="0.3">
      <c r="B453" s="71" t="s">
        <v>23</v>
      </c>
      <c r="C453" s="79">
        <v>44565</v>
      </c>
      <c r="D453" s="80" t="s">
        <v>153</v>
      </c>
      <c r="E453" s="81">
        <v>440</v>
      </c>
      <c r="F453" s="82">
        <v>0.04</v>
      </c>
      <c r="G453" s="76">
        <v>90.909090909090907</v>
      </c>
      <c r="H453" s="81"/>
      <c r="I453" s="74">
        <v>332.5</v>
      </c>
      <c r="J453" s="83"/>
      <c r="K453" s="76">
        <v>90.909090909090907</v>
      </c>
      <c r="L453" s="77">
        <v>505</v>
      </c>
      <c r="M453" s="84">
        <v>0.14772727272727273</v>
      </c>
      <c r="N453" s="76">
        <v>5909.090909090909</v>
      </c>
      <c r="O453" s="78">
        <v>44572</v>
      </c>
    </row>
    <row r="454" spans="2:15" x14ac:dyDescent="0.3">
      <c r="B454" s="71" t="s">
        <v>23</v>
      </c>
      <c r="C454" s="79">
        <v>44565</v>
      </c>
      <c r="D454" s="80" t="s">
        <v>153</v>
      </c>
      <c r="E454" s="81">
        <v>440</v>
      </c>
      <c r="F454" s="82">
        <v>0.04</v>
      </c>
      <c r="G454" s="76">
        <v>90.909090909090907</v>
      </c>
      <c r="H454" s="81"/>
      <c r="I454" s="74">
        <v>332.5</v>
      </c>
      <c r="J454" s="83"/>
      <c r="K454" s="76">
        <v>90.909090909090907</v>
      </c>
      <c r="L454" s="77">
        <v>437</v>
      </c>
      <c r="M454" s="84">
        <v>-6.8181818181818179E-3</v>
      </c>
      <c r="N454" s="76">
        <v>-272.72727272727275</v>
      </c>
      <c r="O454" s="78">
        <v>44608</v>
      </c>
    </row>
    <row r="455" spans="2:15" x14ac:dyDescent="0.3">
      <c r="B455" s="71" t="s">
        <v>23</v>
      </c>
      <c r="C455" s="79">
        <v>44565</v>
      </c>
      <c r="D455" s="80" t="s">
        <v>397</v>
      </c>
      <c r="E455" s="81">
        <v>123</v>
      </c>
      <c r="F455" s="82">
        <v>0.04</v>
      </c>
      <c r="G455" s="76">
        <v>325.20325203252031</v>
      </c>
      <c r="H455" s="81"/>
      <c r="I455" s="74">
        <v>82.85</v>
      </c>
      <c r="J455" s="83"/>
      <c r="K455" s="76">
        <v>325.20325203252031</v>
      </c>
      <c r="L455" s="77">
        <v>100</v>
      </c>
      <c r="M455" s="84">
        <v>-0.18699186991869918</v>
      </c>
      <c r="N455" s="76">
        <v>-7479.6747967479669</v>
      </c>
      <c r="O455" s="78">
        <v>44841</v>
      </c>
    </row>
    <row r="456" spans="2:15" x14ac:dyDescent="0.3">
      <c r="B456" s="71" t="s">
        <v>23</v>
      </c>
      <c r="C456" s="79">
        <v>44571</v>
      </c>
      <c r="D456" s="80" t="s">
        <v>119</v>
      </c>
      <c r="E456" s="81">
        <v>142</v>
      </c>
      <c r="F456" s="82">
        <v>0.04</v>
      </c>
      <c r="G456" s="76">
        <v>281.6901408450704</v>
      </c>
      <c r="H456" s="81"/>
      <c r="I456" s="74">
        <v>140.4</v>
      </c>
      <c r="J456" s="83"/>
      <c r="K456" s="76">
        <v>281.6901408450704</v>
      </c>
      <c r="L456" s="77">
        <v>132</v>
      </c>
      <c r="M456" s="84">
        <v>-7.0422535211267609E-2</v>
      </c>
      <c r="N456" s="76">
        <v>-2816.9014084507039</v>
      </c>
      <c r="O456" s="78">
        <v>44595</v>
      </c>
    </row>
    <row r="457" spans="2:15" x14ac:dyDescent="0.3">
      <c r="B457" s="71" t="s">
        <v>23</v>
      </c>
      <c r="C457" s="79">
        <v>44572</v>
      </c>
      <c r="D457" s="80" t="s">
        <v>51</v>
      </c>
      <c r="E457" s="81">
        <v>325</v>
      </c>
      <c r="F457" s="82">
        <v>0.04</v>
      </c>
      <c r="G457" s="76">
        <v>123.07692307692308</v>
      </c>
      <c r="H457" s="81"/>
      <c r="I457" s="74">
        <v>249</v>
      </c>
      <c r="J457" s="83"/>
      <c r="K457" s="76">
        <v>123.07692307692308</v>
      </c>
      <c r="L457" s="77">
        <v>293</v>
      </c>
      <c r="M457" s="84">
        <v>-9.8461538461538461E-2</v>
      </c>
      <c r="N457" s="76">
        <v>-3938.4615384615386</v>
      </c>
      <c r="O457" s="78">
        <v>44656</v>
      </c>
    </row>
    <row r="458" spans="2:15" x14ac:dyDescent="0.3">
      <c r="B458" s="71" t="s">
        <v>23</v>
      </c>
      <c r="C458" s="79">
        <v>44572</v>
      </c>
      <c r="D458" s="80" t="s">
        <v>51</v>
      </c>
      <c r="E458" s="81">
        <v>325</v>
      </c>
      <c r="F458" s="82">
        <v>0.04</v>
      </c>
      <c r="G458" s="76">
        <v>123.07692307692308</v>
      </c>
      <c r="H458" s="81"/>
      <c r="I458" s="74">
        <v>249</v>
      </c>
      <c r="J458" s="83"/>
      <c r="K458" s="76">
        <v>123.07692307692308</v>
      </c>
      <c r="L458" s="77">
        <v>294</v>
      </c>
      <c r="M458" s="84">
        <v>-9.5384615384615387E-2</v>
      </c>
      <c r="N458" s="76">
        <v>-3815.3846153846157</v>
      </c>
      <c r="O458" s="78">
        <v>44657</v>
      </c>
    </row>
    <row r="459" spans="2:15" x14ac:dyDescent="0.3">
      <c r="B459" s="71" t="s">
        <v>23</v>
      </c>
      <c r="C459" s="79">
        <v>44573</v>
      </c>
      <c r="D459" s="80" t="s">
        <v>193</v>
      </c>
      <c r="E459" s="81">
        <v>370</v>
      </c>
      <c r="F459" s="82">
        <v>0.04</v>
      </c>
      <c r="G459" s="76">
        <v>108.10810810810811</v>
      </c>
      <c r="H459" s="81"/>
      <c r="I459" s="74">
        <v>438.5</v>
      </c>
      <c r="J459" s="83"/>
      <c r="K459" s="76">
        <v>108.10810810810811</v>
      </c>
      <c r="L459" s="77">
        <v>395</v>
      </c>
      <c r="M459" s="84">
        <v>6.7567567567567571E-2</v>
      </c>
      <c r="N459" s="76">
        <v>2702.7027027027029</v>
      </c>
      <c r="O459" s="78">
        <v>44582</v>
      </c>
    </row>
    <row r="460" spans="2:15" x14ac:dyDescent="0.3">
      <c r="B460" s="71" t="s">
        <v>23</v>
      </c>
      <c r="C460" s="79">
        <v>44573</v>
      </c>
      <c r="D460" s="80" t="s">
        <v>193</v>
      </c>
      <c r="E460" s="81">
        <v>370</v>
      </c>
      <c r="F460" s="82">
        <v>0.04</v>
      </c>
      <c r="G460" s="76">
        <v>108.10810810810811</v>
      </c>
      <c r="H460" s="81"/>
      <c r="I460" s="74">
        <v>438.5</v>
      </c>
      <c r="J460" s="83"/>
      <c r="K460" s="76">
        <v>108.10810810810811</v>
      </c>
      <c r="L460" s="77">
        <v>430</v>
      </c>
      <c r="M460" s="84">
        <v>0.16216216216216217</v>
      </c>
      <c r="N460" s="76">
        <v>6486.4864864864867</v>
      </c>
      <c r="O460" s="78">
        <v>44585</v>
      </c>
    </row>
    <row r="461" spans="2:15" x14ac:dyDescent="0.3">
      <c r="B461" s="71" t="s">
        <v>23</v>
      </c>
      <c r="C461" s="79">
        <v>44575</v>
      </c>
      <c r="D461" s="80" t="s">
        <v>397</v>
      </c>
      <c r="E461" s="81">
        <v>142</v>
      </c>
      <c r="F461" s="82">
        <v>0.04</v>
      </c>
      <c r="G461" s="76">
        <v>281.6901408450704</v>
      </c>
      <c r="H461" s="81"/>
      <c r="I461" s="74">
        <v>82.85</v>
      </c>
      <c r="J461" s="83"/>
      <c r="K461" s="76">
        <v>281.6901408450704</v>
      </c>
      <c r="L461" s="77">
        <v>100</v>
      </c>
      <c r="M461" s="84">
        <v>-0.29577464788732394</v>
      </c>
      <c r="N461" s="76">
        <v>-11830.985915492956</v>
      </c>
      <c r="O461" s="78">
        <v>44841</v>
      </c>
    </row>
    <row r="462" spans="2:15" x14ac:dyDescent="0.3">
      <c r="B462" s="71" t="s">
        <v>23</v>
      </c>
      <c r="C462" s="79">
        <v>44578</v>
      </c>
      <c r="D462" s="80" t="s">
        <v>194</v>
      </c>
      <c r="E462" s="81">
        <v>66</v>
      </c>
      <c r="F462" s="82">
        <v>0.04</v>
      </c>
      <c r="G462" s="76">
        <v>606.06060606060601</v>
      </c>
      <c r="H462" s="81"/>
      <c r="I462" s="74">
        <v>76.599999999999994</v>
      </c>
      <c r="J462" s="83"/>
      <c r="K462" s="76">
        <v>606.06060606060601</v>
      </c>
      <c r="L462" s="77">
        <v>67</v>
      </c>
      <c r="M462" s="84">
        <v>1.5151515151515152E-2</v>
      </c>
      <c r="N462" s="76">
        <v>606.06060606060601</v>
      </c>
      <c r="O462" s="78">
        <v>44596</v>
      </c>
    </row>
    <row r="463" spans="2:15" x14ac:dyDescent="0.3">
      <c r="B463" s="71" t="s">
        <v>23</v>
      </c>
      <c r="C463" s="79">
        <v>44578</v>
      </c>
      <c r="D463" s="80" t="s">
        <v>194</v>
      </c>
      <c r="E463" s="81">
        <v>61</v>
      </c>
      <c r="F463" s="82">
        <v>0.04</v>
      </c>
      <c r="G463" s="76">
        <v>655.73770491803282</v>
      </c>
      <c r="H463" s="81"/>
      <c r="I463" s="74">
        <v>76.599999999999994</v>
      </c>
      <c r="J463" s="83"/>
      <c r="K463" s="76">
        <v>655.73770491803282</v>
      </c>
      <c r="L463" s="77">
        <v>67</v>
      </c>
      <c r="M463" s="84">
        <v>9.8360655737704916E-2</v>
      </c>
      <c r="N463" s="76">
        <v>3934.4262295081971</v>
      </c>
      <c r="O463" s="78">
        <v>44596</v>
      </c>
    </row>
    <row r="464" spans="2:15" x14ac:dyDescent="0.3">
      <c r="B464" s="71" t="s">
        <v>178</v>
      </c>
      <c r="C464" s="79">
        <v>44585</v>
      </c>
      <c r="D464" s="33"/>
      <c r="E464" s="81">
        <v>137.5</v>
      </c>
      <c r="F464" s="82">
        <v>0.04</v>
      </c>
      <c r="G464" s="76">
        <v>290.90909090909093</v>
      </c>
      <c r="H464" s="81"/>
      <c r="I464" s="74">
        <v>125.2</v>
      </c>
      <c r="J464" s="83"/>
      <c r="K464" s="76"/>
      <c r="L464" s="77"/>
      <c r="M464" s="84"/>
      <c r="N464" s="76">
        <v>-3578.1818181818176</v>
      </c>
      <c r="O464" s="78"/>
    </row>
    <row r="465" spans="2:15" x14ac:dyDescent="0.3">
      <c r="B465" s="71" t="s">
        <v>23</v>
      </c>
      <c r="C465" s="79">
        <v>44588</v>
      </c>
      <c r="D465" s="80" t="s">
        <v>195</v>
      </c>
      <c r="E465" s="81">
        <v>201</v>
      </c>
      <c r="F465" s="82">
        <v>0.04</v>
      </c>
      <c r="G465" s="76">
        <v>199.00497512437812</v>
      </c>
      <c r="H465" s="81"/>
      <c r="I465" s="74">
        <v>243.5</v>
      </c>
      <c r="J465" s="83"/>
      <c r="K465" s="76">
        <v>199.00497512437812</v>
      </c>
      <c r="L465" s="77">
        <v>243.5</v>
      </c>
      <c r="M465" s="84">
        <v>0.21144278606965175</v>
      </c>
      <c r="N465" s="76">
        <v>8457.7114427860706</v>
      </c>
      <c r="O465" s="78">
        <v>44648</v>
      </c>
    </row>
    <row r="466" spans="2:15" x14ac:dyDescent="0.3">
      <c r="B466" s="71" t="s">
        <v>23</v>
      </c>
      <c r="C466" s="79">
        <v>44588</v>
      </c>
      <c r="D466" s="80" t="s">
        <v>195</v>
      </c>
      <c r="E466" s="81">
        <v>201</v>
      </c>
      <c r="F466" s="82">
        <v>0.04</v>
      </c>
      <c r="G466" s="76">
        <v>199.00497512437812</v>
      </c>
      <c r="H466" s="81"/>
      <c r="I466" s="74">
        <v>243.5</v>
      </c>
      <c r="J466" s="83"/>
      <c r="K466" s="76">
        <v>199.00497512437812</v>
      </c>
      <c r="L466" s="77">
        <v>270</v>
      </c>
      <c r="M466" s="84">
        <v>0.34328358208955223</v>
      </c>
      <c r="N466" s="76">
        <v>13731.343283582089</v>
      </c>
      <c r="O466" s="78">
        <v>44649</v>
      </c>
    </row>
    <row r="467" spans="2:15" x14ac:dyDescent="0.3">
      <c r="B467" s="71" t="s">
        <v>23</v>
      </c>
      <c r="C467" s="79">
        <v>44589</v>
      </c>
      <c r="D467" s="80" t="s">
        <v>31</v>
      </c>
      <c r="E467" s="81">
        <v>109</v>
      </c>
      <c r="F467" s="82">
        <v>0.04</v>
      </c>
      <c r="G467" s="76">
        <v>366.97247706422019</v>
      </c>
      <c r="H467" s="81"/>
      <c r="I467" s="74">
        <v>79.8</v>
      </c>
      <c r="J467" s="83"/>
      <c r="K467" s="76">
        <v>366.97247706422019</v>
      </c>
      <c r="L467" s="77">
        <v>119</v>
      </c>
      <c r="M467" s="84">
        <v>9.1743119266055051E-2</v>
      </c>
      <c r="N467" s="76">
        <v>3669.7247706422017</v>
      </c>
      <c r="O467" s="78">
        <v>44596</v>
      </c>
    </row>
    <row r="468" spans="2:15" x14ac:dyDescent="0.3">
      <c r="B468" s="71" t="s">
        <v>23</v>
      </c>
      <c r="C468" s="79">
        <v>44595</v>
      </c>
      <c r="D468" s="80" t="s">
        <v>37</v>
      </c>
      <c r="E468" s="81">
        <v>84.5</v>
      </c>
      <c r="F468" s="82">
        <v>0.04</v>
      </c>
      <c r="G468" s="76">
        <v>473.37278106508876</v>
      </c>
      <c r="H468" s="81"/>
      <c r="I468" s="74">
        <v>98.2</v>
      </c>
      <c r="J468" s="83"/>
      <c r="K468" s="76">
        <v>473.37278106508876</v>
      </c>
      <c r="L468" s="77">
        <v>116.5</v>
      </c>
      <c r="M468" s="84">
        <v>0.378698224852071</v>
      </c>
      <c r="N468" s="76">
        <v>15147.92899408284</v>
      </c>
      <c r="O468" s="78">
        <v>44664</v>
      </c>
    </row>
    <row r="469" spans="2:15" x14ac:dyDescent="0.3">
      <c r="B469" s="71" t="s">
        <v>23</v>
      </c>
      <c r="C469" s="79">
        <v>44596</v>
      </c>
      <c r="D469" s="80" t="s">
        <v>135</v>
      </c>
      <c r="E469" s="81">
        <v>90</v>
      </c>
      <c r="F469" s="82">
        <v>0.04</v>
      </c>
      <c r="G469" s="76">
        <v>444.44444444444446</v>
      </c>
      <c r="H469" s="81"/>
      <c r="I469" s="74">
        <v>83.45</v>
      </c>
      <c r="J469" s="83"/>
      <c r="K469" s="76">
        <v>444.44444444444446</v>
      </c>
      <c r="L469" s="77">
        <v>101.5</v>
      </c>
      <c r="M469" s="84">
        <v>0.12777777777777777</v>
      </c>
      <c r="N469" s="76">
        <v>5111.1111111111113</v>
      </c>
      <c r="O469" s="78">
        <v>44601</v>
      </c>
    </row>
    <row r="470" spans="2:15" x14ac:dyDescent="0.3">
      <c r="B470" s="71" t="s">
        <v>23</v>
      </c>
      <c r="C470" s="79">
        <v>44596</v>
      </c>
      <c r="D470" s="80" t="s">
        <v>196</v>
      </c>
      <c r="E470" s="81">
        <v>520</v>
      </c>
      <c r="F470" s="82">
        <v>0.04</v>
      </c>
      <c r="G470" s="76">
        <v>76.92307692307692</v>
      </c>
      <c r="H470" s="81"/>
      <c r="I470" s="74">
        <v>604.9</v>
      </c>
      <c r="J470" s="83"/>
      <c r="K470" s="76">
        <v>76.92307692307692</v>
      </c>
      <c r="L470" s="77">
        <v>442</v>
      </c>
      <c r="M470" s="84">
        <v>-0.15</v>
      </c>
      <c r="N470" s="76">
        <v>-6000</v>
      </c>
      <c r="O470" s="78">
        <v>44643</v>
      </c>
    </row>
    <row r="471" spans="2:15" x14ac:dyDescent="0.3">
      <c r="B471" s="71" t="s">
        <v>23</v>
      </c>
      <c r="C471" s="79">
        <v>44596</v>
      </c>
      <c r="D471" s="80" t="s">
        <v>196</v>
      </c>
      <c r="E471" s="81">
        <v>520</v>
      </c>
      <c r="F471" s="82">
        <v>0.04</v>
      </c>
      <c r="G471" s="76">
        <v>76.92307692307692</v>
      </c>
      <c r="H471" s="81"/>
      <c r="I471" s="74">
        <v>604.9</v>
      </c>
      <c r="J471" s="83"/>
      <c r="K471" s="76">
        <v>76.92307692307692</v>
      </c>
      <c r="L471" s="77">
        <v>487</v>
      </c>
      <c r="M471" s="84">
        <v>-6.3461538461538458E-2</v>
      </c>
      <c r="N471" s="76">
        <v>-2538.4615384615386</v>
      </c>
      <c r="O471" s="78">
        <v>44652</v>
      </c>
    </row>
    <row r="472" spans="2:15" x14ac:dyDescent="0.3">
      <c r="B472" s="71" t="s">
        <v>23</v>
      </c>
      <c r="C472" s="79" t="s">
        <v>197</v>
      </c>
      <c r="D472" s="80">
        <v>534425</v>
      </c>
      <c r="E472" s="81">
        <v>115</v>
      </c>
      <c r="F472" s="82">
        <v>0.04</v>
      </c>
      <c r="G472" s="76">
        <v>347.82608695652175</v>
      </c>
      <c r="H472" s="81"/>
      <c r="I472" s="74" t="s">
        <v>191</v>
      </c>
      <c r="J472" s="83"/>
      <c r="K472" s="76">
        <v>347.82608695652175</v>
      </c>
      <c r="L472" s="77">
        <v>147</v>
      </c>
      <c r="M472" s="84">
        <v>0.27826086956521739</v>
      </c>
      <c r="N472" s="76">
        <v>11130.434782608696</v>
      </c>
      <c r="O472" s="78">
        <v>44606</v>
      </c>
    </row>
    <row r="473" spans="2:15" x14ac:dyDescent="0.3">
      <c r="B473" s="71" t="s">
        <v>23</v>
      </c>
      <c r="C473" s="79">
        <v>44601</v>
      </c>
      <c r="D473" s="80" t="s">
        <v>398</v>
      </c>
      <c r="E473" s="81">
        <v>174</v>
      </c>
      <c r="F473" s="82">
        <v>0.04</v>
      </c>
      <c r="G473" s="76">
        <v>229.88505747126436</v>
      </c>
      <c r="H473" s="81"/>
      <c r="I473" s="74">
        <v>110.75</v>
      </c>
      <c r="J473" s="83"/>
      <c r="K473" s="76">
        <v>229.88505747126436</v>
      </c>
      <c r="L473" s="77">
        <v>157</v>
      </c>
      <c r="M473" s="84">
        <v>-9.7701149425287362E-2</v>
      </c>
      <c r="N473" s="76">
        <v>-3908.045977011494</v>
      </c>
      <c r="O473" s="78">
        <v>44764</v>
      </c>
    </row>
    <row r="474" spans="2:15" x14ac:dyDescent="0.3">
      <c r="B474" s="71" t="s">
        <v>178</v>
      </c>
      <c r="C474" s="79">
        <v>44606</v>
      </c>
      <c r="D474" s="33"/>
      <c r="E474" s="81">
        <v>114</v>
      </c>
      <c r="F474" s="82">
        <v>0.04</v>
      </c>
      <c r="G474" s="76">
        <v>350.87719298245617</v>
      </c>
      <c r="H474" s="81"/>
      <c r="I474" s="74">
        <v>125.2</v>
      </c>
      <c r="J474" s="83"/>
      <c r="K474" s="76"/>
      <c r="L474" s="77"/>
      <c r="M474" s="84"/>
      <c r="N474" s="76">
        <v>3929.82456140351</v>
      </c>
      <c r="O474" s="78"/>
    </row>
    <row r="475" spans="2:15" x14ac:dyDescent="0.3">
      <c r="B475" s="71" t="s">
        <v>23</v>
      </c>
      <c r="C475" s="79">
        <v>44608</v>
      </c>
      <c r="D475" s="80" t="s">
        <v>128</v>
      </c>
      <c r="E475" s="81">
        <v>134</v>
      </c>
      <c r="F475" s="82">
        <v>0.04</v>
      </c>
      <c r="G475" s="76">
        <v>298.50746268656718</v>
      </c>
      <c r="H475" s="81"/>
      <c r="I475" s="74">
        <v>122.9</v>
      </c>
      <c r="J475" s="83"/>
      <c r="K475" s="76">
        <v>298.50746268656718</v>
      </c>
      <c r="L475" s="77">
        <v>184</v>
      </c>
      <c r="M475" s="84">
        <v>0.37313432835820898</v>
      </c>
      <c r="N475" s="76">
        <v>14925.37313432836</v>
      </c>
      <c r="O475" s="78">
        <v>44655</v>
      </c>
    </row>
    <row r="476" spans="2:15" x14ac:dyDescent="0.3">
      <c r="B476" s="71" t="s">
        <v>23</v>
      </c>
      <c r="C476" s="79">
        <v>44608</v>
      </c>
      <c r="D476" s="80" t="s">
        <v>128</v>
      </c>
      <c r="E476" s="81">
        <v>134</v>
      </c>
      <c r="F476" s="82">
        <v>0.04</v>
      </c>
      <c r="G476" s="76">
        <v>298.50746268656718</v>
      </c>
      <c r="H476" s="81"/>
      <c r="I476" s="74">
        <v>122.9</v>
      </c>
      <c r="J476" s="83"/>
      <c r="K476" s="76">
        <v>298.50746268656718</v>
      </c>
      <c r="L476" s="77">
        <v>189</v>
      </c>
      <c r="M476" s="84">
        <v>0.41044776119402987</v>
      </c>
      <c r="N476" s="76">
        <v>16417.910447761195</v>
      </c>
      <c r="O476" s="78">
        <v>44656</v>
      </c>
    </row>
    <row r="477" spans="2:15" x14ac:dyDescent="0.3">
      <c r="B477" s="71" t="s">
        <v>23</v>
      </c>
      <c r="C477" s="79">
        <v>44644</v>
      </c>
      <c r="D477" s="80" t="s">
        <v>37</v>
      </c>
      <c r="E477" s="81">
        <v>75</v>
      </c>
      <c r="F477" s="82">
        <v>0.04</v>
      </c>
      <c r="G477" s="76">
        <v>533.33333333333337</v>
      </c>
      <c r="H477" s="81"/>
      <c r="I477" s="74">
        <v>98.2</v>
      </c>
      <c r="J477" s="83"/>
      <c r="K477" s="76">
        <v>533.33333333333337</v>
      </c>
      <c r="L477" s="77">
        <v>118.5</v>
      </c>
      <c r="M477" s="84">
        <v>0.57999999999999996</v>
      </c>
      <c r="N477" s="76">
        <v>23200</v>
      </c>
      <c r="O477" s="78">
        <v>44670</v>
      </c>
    </row>
    <row r="478" spans="2:15" x14ac:dyDescent="0.3">
      <c r="B478" s="71" t="s">
        <v>23</v>
      </c>
      <c r="C478" s="79">
        <v>44643</v>
      </c>
      <c r="D478" s="80" t="s">
        <v>399</v>
      </c>
      <c r="E478" s="81">
        <v>241</v>
      </c>
      <c r="F478" s="82">
        <v>0.04</v>
      </c>
      <c r="G478" s="76">
        <v>165.97510373443984</v>
      </c>
      <c r="H478" s="81"/>
      <c r="I478" s="74">
        <v>158.6</v>
      </c>
      <c r="J478" s="83"/>
      <c r="K478" s="76">
        <v>165.97510373443984</v>
      </c>
      <c r="L478" s="77">
        <v>215</v>
      </c>
      <c r="M478" s="84">
        <v>-0.1078838174273859</v>
      </c>
      <c r="N478" s="76">
        <v>-4315.3526970954363</v>
      </c>
      <c r="O478" s="78">
        <v>44783</v>
      </c>
    </row>
    <row r="479" spans="2:15" x14ac:dyDescent="0.3">
      <c r="B479" s="71" t="s">
        <v>23</v>
      </c>
      <c r="C479" s="79">
        <v>44643</v>
      </c>
      <c r="D479" s="80" t="s">
        <v>399</v>
      </c>
      <c r="E479" s="81">
        <v>241</v>
      </c>
      <c r="F479" s="82">
        <v>0.04</v>
      </c>
      <c r="G479" s="76">
        <v>165.97510373443984</v>
      </c>
      <c r="H479" s="81"/>
      <c r="I479" s="74">
        <v>158.6</v>
      </c>
      <c r="J479" s="83"/>
      <c r="K479" s="76">
        <v>165.97510373443984</v>
      </c>
      <c r="L479" s="77">
        <v>213</v>
      </c>
      <c r="M479" s="84">
        <v>-0.11618257261410789</v>
      </c>
      <c r="N479" s="76">
        <v>-4647.3029045643152</v>
      </c>
      <c r="O479" s="78">
        <v>44785</v>
      </c>
    </row>
    <row r="480" spans="2:15" x14ac:dyDescent="0.3">
      <c r="B480" s="71" t="s">
        <v>23</v>
      </c>
      <c r="C480" s="79">
        <v>44650</v>
      </c>
      <c r="D480" s="80" t="s">
        <v>26</v>
      </c>
      <c r="E480" s="81">
        <v>555</v>
      </c>
      <c r="F480" s="82">
        <v>0.08</v>
      </c>
      <c r="G480" s="76">
        <v>144.14414414414415</v>
      </c>
      <c r="H480" s="81"/>
      <c r="I480" s="74">
        <v>510.2</v>
      </c>
      <c r="J480" s="83"/>
      <c r="K480" s="76">
        <v>144.14414414414415</v>
      </c>
      <c r="L480" s="77">
        <v>548</v>
      </c>
      <c r="M480" s="84">
        <v>-1.2612612612612612E-2</v>
      </c>
      <c r="N480" s="76">
        <v>-1009.0090090090091</v>
      </c>
      <c r="O480" s="78">
        <v>44739</v>
      </c>
    </row>
    <row r="481" spans="2:15" x14ac:dyDescent="0.3">
      <c r="B481" s="71" t="s">
        <v>23</v>
      </c>
      <c r="C481" s="79">
        <v>44652</v>
      </c>
      <c r="D481" s="80" t="s">
        <v>400</v>
      </c>
      <c r="E481" s="81">
        <v>154</v>
      </c>
      <c r="F481" s="82">
        <v>0.04</v>
      </c>
      <c r="G481" s="76">
        <v>259.74025974025972</v>
      </c>
      <c r="H481" s="81"/>
      <c r="I481" s="74">
        <v>135.05000000000001</v>
      </c>
      <c r="J481" s="83"/>
      <c r="K481" s="76">
        <v>259.74025974025972</v>
      </c>
      <c r="L481" s="77">
        <v>108</v>
      </c>
      <c r="M481" s="84">
        <v>-0.29870129870129869</v>
      </c>
      <c r="N481" s="76">
        <v>-11948.051948051947</v>
      </c>
      <c r="O481" s="78">
        <v>44754</v>
      </c>
    </row>
    <row r="482" spans="2:15" x14ac:dyDescent="0.3">
      <c r="B482" s="71" t="s">
        <v>23</v>
      </c>
      <c r="C482" s="79">
        <v>44655</v>
      </c>
      <c r="D482" s="80" t="s">
        <v>398</v>
      </c>
      <c r="E482" s="81">
        <v>192</v>
      </c>
      <c r="F482" s="82">
        <v>0.04</v>
      </c>
      <c r="G482" s="76">
        <v>208.33333333333334</v>
      </c>
      <c r="H482" s="81"/>
      <c r="I482" s="74">
        <v>110.75</v>
      </c>
      <c r="J482" s="83"/>
      <c r="K482" s="76">
        <v>208.33333333333334</v>
      </c>
      <c r="L482" s="77">
        <v>155</v>
      </c>
      <c r="M482" s="84">
        <v>-0.19270833333333334</v>
      </c>
      <c r="N482" s="76">
        <v>-7708.3333333333339</v>
      </c>
      <c r="O482" s="78">
        <v>44771</v>
      </c>
    </row>
    <row r="483" spans="2:15" x14ac:dyDescent="0.3">
      <c r="B483" s="71" t="s">
        <v>23</v>
      </c>
      <c r="C483" s="79">
        <v>44656</v>
      </c>
      <c r="D483" s="80" t="s">
        <v>401</v>
      </c>
      <c r="E483" s="81">
        <v>75</v>
      </c>
      <c r="F483" s="82">
        <v>0.04</v>
      </c>
      <c r="G483" s="76">
        <v>533.33333333333337</v>
      </c>
      <c r="H483" s="81"/>
      <c r="I483" s="74">
        <v>101.75</v>
      </c>
      <c r="J483" s="83"/>
      <c r="K483" s="76">
        <v>533.33333333333337</v>
      </c>
      <c r="L483" s="77">
        <v>84.5</v>
      </c>
      <c r="M483" s="84">
        <v>0.12666666666666668</v>
      </c>
      <c r="N483" s="76">
        <v>5066.666666666667</v>
      </c>
      <c r="O483" s="78">
        <v>44790</v>
      </c>
    </row>
    <row r="484" spans="2:15" x14ac:dyDescent="0.3">
      <c r="B484" s="71" t="s">
        <v>23</v>
      </c>
      <c r="C484" s="79">
        <v>44656</v>
      </c>
      <c r="D484" s="80" t="s">
        <v>401</v>
      </c>
      <c r="E484" s="81">
        <v>77</v>
      </c>
      <c r="F484" s="82">
        <v>0.04</v>
      </c>
      <c r="G484" s="76">
        <v>519.48051948051943</v>
      </c>
      <c r="H484" s="81"/>
      <c r="I484" s="74">
        <v>101.75</v>
      </c>
      <c r="J484" s="83"/>
      <c r="K484" s="76">
        <v>519.48051948051943</v>
      </c>
      <c r="L484" s="77">
        <v>93.5</v>
      </c>
      <c r="M484" s="84">
        <v>0.21428571428571427</v>
      </c>
      <c r="N484" s="76">
        <v>8571.4285714285706</v>
      </c>
      <c r="O484" s="78">
        <v>44806</v>
      </c>
    </row>
    <row r="485" spans="2:15" x14ac:dyDescent="0.3">
      <c r="B485" s="71" t="s">
        <v>178</v>
      </c>
      <c r="C485" s="79">
        <v>44657</v>
      </c>
      <c r="D485" s="33"/>
      <c r="E485" s="81">
        <v>245</v>
      </c>
      <c r="F485" s="82">
        <v>0.04</v>
      </c>
      <c r="G485" s="76">
        <v>163.26530612244898</v>
      </c>
      <c r="H485" s="81"/>
      <c r="I485" s="74">
        <v>262.5</v>
      </c>
      <c r="J485" s="83"/>
      <c r="K485" s="76"/>
      <c r="L485" s="77"/>
      <c r="M485" s="84"/>
      <c r="N485" s="76">
        <v>2857.1428571428569</v>
      </c>
      <c r="O485" s="78"/>
    </row>
    <row r="486" spans="2:15" x14ac:dyDescent="0.3">
      <c r="B486" s="71" t="s">
        <v>178</v>
      </c>
      <c r="C486" s="79">
        <v>44669</v>
      </c>
      <c r="D486" s="33"/>
      <c r="E486" s="81">
        <v>253</v>
      </c>
      <c r="F486" s="82">
        <v>0.04</v>
      </c>
      <c r="G486" s="76">
        <v>158.10276679841897</v>
      </c>
      <c r="H486" s="81"/>
      <c r="I486" s="74">
        <v>262.5</v>
      </c>
      <c r="J486" s="83"/>
      <c r="K486" s="76"/>
      <c r="L486" s="77"/>
      <c r="M486" s="84"/>
      <c r="N486" s="76">
        <v>1501.9762845849802</v>
      </c>
      <c r="O486" s="78"/>
    </row>
    <row r="487" spans="2:15" x14ac:dyDescent="0.3">
      <c r="B487" s="71" t="s">
        <v>23</v>
      </c>
      <c r="C487" s="79">
        <v>44670</v>
      </c>
      <c r="D487" s="80" t="s">
        <v>402</v>
      </c>
      <c r="E487" s="81">
        <v>275</v>
      </c>
      <c r="F487" s="82">
        <v>0.04</v>
      </c>
      <c r="G487" s="76">
        <v>145.45454545454547</v>
      </c>
      <c r="H487" s="81"/>
      <c r="I487" s="74">
        <v>384.8</v>
      </c>
      <c r="J487" s="83"/>
      <c r="K487" s="76">
        <v>145.45454545454547</v>
      </c>
      <c r="L487" s="77">
        <v>228</v>
      </c>
      <c r="M487" s="84">
        <v>-0.1709090909090909</v>
      </c>
      <c r="N487" s="76">
        <v>-6836.3636363636369</v>
      </c>
      <c r="O487" s="78">
        <v>44719</v>
      </c>
    </row>
    <row r="488" spans="2:15" x14ac:dyDescent="0.3">
      <c r="B488" s="71" t="s">
        <v>23</v>
      </c>
      <c r="C488" s="79">
        <v>44720</v>
      </c>
      <c r="D488" s="80" t="s">
        <v>403</v>
      </c>
      <c r="E488" s="81">
        <v>142</v>
      </c>
      <c r="F488" s="82">
        <v>0.04</v>
      </c>
      <c r="G488" s="76">
        <v>281.6901408450704</v>
      </c>
      <c r="H488" s="81"/>
      <c r="I488" s="74">
        <v>149.4</v>
      </c>
      <c r="J488" s="83"/>
      <c r="K488" s="76">
        <v>281.6901408450704</v>
      </c>
      <c r="L488" s="77">
        <v>134</v>
      </c>
      <c r="M488" s="84">
        <v>-5.6338028169014086E-2</v>
      </c>
      <c r="N488" s="76">
        <v>-2253.5211267605632</v>
      </c>
      <c r="O488" s="78">
        <v>44799</v>
      </c>
    </row>
    <row r="489" spans="2:15" x14ac:dyDescent="0.3">
      <c r="B489" s="71" t="s">
        <v>23</v>
      </c>
      <c r="C489" s="79">
        <v>44740</v>
      </c>
      <c r="D489" s="80" t="s">
        <v>119</v>
      </c>
      <c r="E489" s="81">
        <v>126</v>
      </c>
      <c r="F489" s="82">
        <v>0.04</v>
      </c>
      <c r="G489" s="76">
        <v>317.46031746031747</v>
      </c>
      <c r="H489" s="81"/>
      <c r="I489" s="74">
        <v>140.4</v>
      </c>
      <c r="J489" s="83"/>
      <c r="K489" s="76">
        <v>317.46031746031747</v>
      </c>
      <c r="L489" s="77">
        <v>166.5</v>
      </c>
      <c r="M489" s="84">
        <v>0.32142857142857145</v>
      </c>
      <c r="N489" s="76">
        <v>12857.142857142857</v>
      </c>
      <c r="O489" s="78">
        <v>44806</v>
      </c>
    </row>
    <row r="490" spans="2:15" x14ac:dyDescent="0.3">
      <c r="B490" s="71" t="s">
        <v>23</v>
      </c>
      <c r="C490" s="79">
        <v>44740</v>
      </c>
      <c r="D490" s="80" t="s">
        <v>119</v>
      </c>
      <c r="E490" s="81">
        <v>126</v>
      </c>
      <c r="F490" s="82">
        <v>0.04</v>
      </c>
      <c r="G490" s="76">
        <v>317.46031746031747</v>
      </c>
      <c r="H490" s="81"/>
      <c r="I490" s="74">
        <v>140.4</v>
      </c>
      <c r="J490" s="83"/>
      <c r="K490" s="76">
        <v>317.46031746031747</v>
      </c>
      <c r="L490" s="77">
        <v>166</v>
      </c>
      <c r="M490" s="84">
        <v>0.31746031746031744</v>
      </c>
      <c r="N490" s="76">
        <v>12698.4126984127</v>
      </c>
      <c r="O490" s="78">
        <v>44809</v>
      </c>
    </row>
    <row r="491" spans="2:15" x14ac:dyDescent="0.3">
      <c r="B491" s="71" t="s">
        <v>23</v>
      </c>
      <c r="C491" s="79">
        <v>44754</v>
      </c>
      <c r="D491" s="80" t="s">
        <v>373</v>
      </c>
      <c r="E491" s="81">
        <v>390</v>
      </c>
      <c r="F491" s="82">
        <v>0.04</v>
      </c>
      <c r="G491" s="76">
        <v>102.56410256410257</v>
      </c>
      <c r="H491" s="81"/>
      <c r="I491" s="74">
        <v>459</v>
      </c>
      <c r="J491" s="83"/>
      <c r="K491" s="76">
        <v>102.56410256410257</v>
      </c>
      <c r="L491" s="77">
        <v>469</v>
      </c>
      <c r="M491" s="84">
        <v>0.20256410256410257</v>
      </c>
      <c r="N491" s="76">
        <v>8102.5641025641025</v>
      </c>
      <c r="O491" s="78">
        <v>44790</v>
      </c>
    </row>
    <row r="492" spans="2:15" x14ac:dyDescent="0.3">
      <c r="B492" s="71" t="s">
        <v>23</v>
      </c>
      <c r="C492" s="79">
        <v>44764</v>
      </c>
      <c r="D492" s="80" t="s">
        <v>404</v>
      </c>
      <c r="E492" s="81">
        <v>358</v>
      </c>
      <c r="F492" s="82">
        <v>0.08</v>
      </c>
      <c r="G492" s="76">
        <v>223.46368715083798</v>
      </c>
      <c r="H492" s="81"/>
      <c r="I492" s="74">
        <v>354</v>
      </c>
      <c r="J492" s="83"/>
      <c r="K492" s="76">
        <v>223.46368715083798</v>
      </c>
      <c r="L492" s="77">
        <v>335</v>
      </c>
      <c r="M492" s="84">
        <v>-6.4245810055865923E-2</v>
      </c>
      <c r="N492" s="76">
        <v>-5139.6648044692738</v>
      </c>
      <c r="O492" s="78">
        <v>44792</v>
      </c>
    </row>
    <row r="493" spans="2:15" x14ac:dyDescent="0.3">
      <c r="B493" s="71" t="s">
        <v>23</v>
      </c>
      <c r="C493" s="79">
        <v>44764</v>
      </c>
      <c r="D493" s="80" t="s">
        <v>405</v>
      </c>
      <c r="E493" s="81">
        <v>170</v>
      </c>
      <c r="F493" s="82">
        <v>0.04</v>
      </c>
      <c r="G493" s="76">
        <v>235.29411764705881</v>
      </c>
      <c r="H493" s="81"/>
      <c r="I493" s="74">
        <v>144</v>
      </c>
      <c r="J493" s="83"/>
      <c r="K493" s="76">
        <v>235.29411764705881</v>
      </c>
      <c r="L493" s="77">
        <v>193</v>
      </c>
      <c r="M493" s="84">
        <v>0.13529411764705881</v>
      </c>
      <c r="N493" s="76">
        <v>5411.7647058823522</v>
      </c>
      <c r="O493" s="78">
        <v>44776</v>
      </c>
    </row>
    <row r="494" spans="2:15" x14ac:dyDescent="0.3">
      <c r="B494" s="71" t="s">
        <v>23</v>
      </c>
      <c r="C494" s="79">
        <v>44776</v>
      </c>
      <c r="D494" s="80" t="s">
        <v>406</v>
      </c>
      <c r="E494" s="81">
        <v>188</v>
      </c>
      <c r="F494" s="82">
        <v>0.04</v>
      </c>
      <c r="G494" s="76">
        <v>212.7659574468085</v>
      </c>
      <c r="H494" s="81"/>
      <c r="I494" s="74">
        <v>139.75</v>
      </c>
      <c r="J494" s="83"/>
      <c r="K494" s="76">
        <v>212.7659574468085</v>
      </c>
      <c r="L494" s="77">
        <v>180</v>
      </c>
      <c r="M494" s="84">
        <v>-4.2553191489361701E-2</v>
      </c>
      <c r="N494" s="76">
        <v>-1702.127659574468</v>
      </c>
      <c r="O494" s="78">
        <v>44837</v>
      </c>
    </row>
    <row r="495" spans="2:15" x14ac:dyDescent="0.3">
      <c r="B495" s="71" t="s">
        <v>23</v>
      </c>
      <c r="C495" s="79">
        <v>44783</v>
      </c>
      <c r="D495" s="80" t="s">
        <v>418</v>
      </c>
      <c r="E495" s="81">
        <v>325</v>
      </c>
      <c r="F495" s="82">
        <v>0.04</v>
      </c>
      <c r="G495" s="76">
        <v>123.07692307692308</v>
      </c>
      <c r="H495" s="81"/>
      <c r="I495" s="74">
        <v>364</v>
      </c>
      <c r="J495" s="83"/>
      <c r="K495" s="76">
        <v>123.07692307692308</v>
      </c>
      <c r="L495" s="77">
        <v>355</v>
      </c>
      <c r="M495" s="84">
        <v>9.2307692307692313E-2</v>
      </c>
      <c r="N495" s="76">
        <v>3692.3076923076924</v>
      </c>
      <c r="O495" s="78">
        <v>44915</v>
      </c>
    </row>
    <row r="496" spans="2:15" x14ac:dyDescent="0.3">
      <c r="B496" s="71" t="s">
        <v>23</v>
      </c>
      <c r="C496" s="79">
        <v>44783</v>
      </c>
      <c r="D496" s="80" t="s">
        <v>418</v>
      </c>
      <c r="E496" s="81">
        <v>335</v>
      </c>
      <c r="F496" s="82">
        <v>0.04</v>
      </c>
      <c r="G496" s="76">
        <v>119.40298507462687</v>
      </c>
      <c r="H496" s="81"/>
      <c r="I496" s="74">
        <v>364</v>
      </c>
      <c r="J496" s="83"/>
      <c r="K496" s="76">
        <v>119.40298507462687</v>
      </c>
      <c r="L496" s="77">
        <v>355</v>
      </c>
      <c r="M496" s="84">
        <v>5.9701492537313432E-2</v>
      </c>
      <c r="N496" s="76">
        <v>2388.0597014925374</v>
      </c>
      <c r="O496" s="78">
        <v>44915</v>
      </c>
    </row>
    <row r="497" spans="2:15" x14ac:dyDescent="0.3">
      <c r="B497" s="71" t="s">
        <v>23</v>
      </c>
      <c r="C497" s="79">
        <v>44790</v>
      </c>
      <c r="D497" s="80" t="s">
        <v>407</v>
      </c>
      <c r="E497" s="81">
        <v>1950</v>
      </c>
      <c r="F497" s="82">
        <v>0.04</v>
      </c>
      <c r="G497" s="76">
        <v>20.512820512820515</v>
      </c>
      <c r="H497" s="81"/>
      <c r="I497" s="74">
        <v>2671</v>
      </c>
      <c r="J497" s="83"/>
      <c r="K497" s="76">
        <v>20.512820512820515</v>
      </c>
      <c r="L497" s="77">
        <v>2175</v>
      </c>
      <c r="M497" s="84">
        <v>0.11538461538461539</v>
      </c>
      <c r="N497" s="76">
        <v>4615.3846153846162</v>
      </c>
      <c r="O497" s="78">
        <v>44813</v>
      </c>
    </row>
    <row r="498" spans="2:15" x14ac:dyDescent="0.3">
      <c r="B498" s="71" t="s">
        <v>23</v>
      </c>
      <c r="C498" s="79">
        <v>44790</v>
      </c>
      <c r="D498" s="80" t="s">
        <v>407</v>
      </c>
      <c r="E498" s="81">
        <v>1950</v>
      </c>
      <c r="F498" s="82">
        <v>0.04</v>
      </c>
      <c r="G498" s="76">
        <v>20.512820512820515</v>
      </c>
      <c r="H498" s="81"/>
      <c r="I498" s="74">
        <v>2671</v>
      </c>
      <c r="J498" s="83"/>
      <c r="K498" s="76">
        <v>20.512820512820515</v>
      </c>
      <c r="L498" s="77">
        <v>2170</v>
      </c>
      <c r="M498" s="84">
        <v>0.11282051282051282</v>
      </c>
      <c r="N498" s="76">
        <v>4512.8205128205136</v>
      </c>
      <c r="O498" s="78">
        <v>44813</v>
      </c>
    </row>
    <row r="499" spans="2:15" x14ac:dyDescent="0.3">
      <c r="B499" s="71" t="s">
        <v>23</v>
      </c>
      <c r="C499" s="79">
        <v>44792</v>
      </c>
      <c r="D499" s="80" t="s">
        <v>408</v>
      </c>
      <c r="E499" s="81">
        <v>480</v>
      </c>
      <c r="F499" s="82">
        <v>0.04</v>
      </c>
      <c r="G499" s="76">
        <v>83.333333333333329</v>
      </c>
      <c r="H499" s="81"/>
      <c r="I499" s="74">
        <v>341</v>
      </c>
      <c r="J499" s="83"/>
      <c r="K499" s="76">
        <v>83.333333333333329</v>
      </c>
      <c r="L499" s="77">
        <v>515</v>
      </c>
      <c r="M499" s="84">
        <v>7.2916666666666671E-2</v>
      </c>
      <c r="N499" s="76">
        <v>2916.6666666666665</v>
      </c>
      <c r="O499" s="78">
        <v>44818</v>
      </c>
    </row>
    <row r="500" spans="2:15" x14ac:dyDescent="0.3">
      <c r="B500" s="71" t="s">
        <v>23</v>
      </c>
      <c r="C500" s="79">
        <v>44790</v>
      </c>
      <c r="D500" s="80" t="s">
        <v>24</v>
      </c>
      <c r="E500" s="81">
        <v>112</v>
      </c>
      <c r="F500" s="82">
        <v>0.04</v>
      </c>
      <c r="G500" s="76">
        <v>357.14285714285717</v>
      </c>
      <c r="H500" s="81"/>
      <c r="I500" s="74">
        <v>125.6</v>
      </c>
      <c r="J500" s="83"/>
      <c r="K500" s="76">
        <v>357.14285714285717</v>
      </c>
      <c r="L500" s="77">
        <v>157</v>
      </c>
      <c r="M500" s="84">
        <v>0.4017857142857143</v>
      </c>
      <c r="N500" s="76">
        <v>16071.428571428572</v>
      </c>
      <c r="O500" s="78">
        <v>44895</v>
      </c>
    </row>
    <row r="501" spans="2:15" x14ac:dyDescent="0.3">
      <c r="B501" s="71" t="s">
        <v>23</v>
      </c>
      <c r="C501" s="79">
        <v>44799</v>
      </c>
      <c r="D501" s="80" t="s">
        <v>409</v>
      </c>
      <c r="E501" s="81">
        <v>500</v>
      </c>
      <c r="F501" s="82">
        <v>0.04</v>
      </c>
      <c r="G501" s="76">
        <v>80</v>
      </c>
      <c r="H501" s="81"/>
      <c r="I501" s="74">
        <v>388</v>
      </c>
      <c r="J501" s="83"/>
      <c r="K501" s="76">
        <v>80</v>
      </c>
      <c r="L501" s="77">
        <v>475</v>
      </c>
      <c r="M501" s="84">
        <v>-0.05</v>
      </c>
      <c r="N501" s="76">
        <v>-2000</v>
      </c>
      <c r="O501" s="78">
        <v>44818</v>
      </c>
    </row>
    <row r="502" spans="2:15" x14ac:dyDescent="0.3">
      <c r="B502" s="71" t="s">
        <v>23</v>
      </c>
      <c r="C502" s="79">
        <v>44806</v>
      </c>
      <c r="D502" s="80" t="s">
        <v>24</v>
      </c>
      <c r="E502" s="81">
        <v>120</v>
      </c>
      <c r="F502" s="82">
        <v>0.04</v>
      </c>
      <c r="G502" s="76">
        <v>333.33333333333331</v>
      </c>
      <c r="H502" s="81"/>
      <c r="I502" s="74">
        <v>125.6</v>
      </c>
      <c r="J502" s="83"/>
      <c r="K502" s="76">
        <v>333.33333333333331</v>
      </c>
      <c r="L502" s="77">
        <v>157</v>
      </c>
      <c r="M502" s="84">
        <v>0.30833333333333335</v>
      </c>
      <c r="N502" s="76">
        <v>12333.333333333332</v>
      </c>
      <c r="O502" s="78">
        <v>44895</v>
      </c>
    </row>
    <row r="503" spans="2:15" x14ac:dyDescent="0.3">
      <c r="B503" s="71" t="s">
        <v>23</v>
      </c>
      <c r="C503" s="79">
        <v>44806</v>
      </c>
      <c r="D503" s="80" t="s">
        <v>409</v>
      </c>
      <c r="E503" s="81">
        <v>520</v>
      </c>
      <c r="F503" s="82">
        <v>0.04</v>
      </c>
      <c r="G503" s="76">
        <v>76.92307692307692</v>
      </c>
      <c r="H503" s="81"/>
      <c r="I503" s="74">
        <v>388</v>
      </c>
      <c r="J503" s="83"/>
      <c r="K503" s="76">
        <v>76.92307692307692</v>
      </c>
      <c r="L503" s="77">
        <v>455</v>
      </c>
      <c r="M503" s="84">
        <v>-0.125</v>
      </c>
      <c r="N503" s="76">
        <v>-5000</v>
      </c>
      <c r="O503" s="78">
        <v>44824</v>
      </c>
    </row>
    <row r="504" spans="2:15" x14ac:dyDescent="0.3">
      <c r="B504" s="71" t="s">
        <v>23</v>
      </c>
      <c r="C504" s="79">
        <v>44809</v>
      </c>
      <c r="D504" s="80" t="s">
        <v>255</v>
      </c>
      <c r="E504" s="81">
        <v>3725</v>
      </c>
      <c r="F504" s="82">
        <v>0.04</v>
      </c>
      <c r="G504" s="76">
        <v>10.738255033557047</v>
      </c>
      <c r="H504" s="81"/>
      <c r="I504" s="74">
        <v>2325</v>
      </c>
      <c r="J504" s="83"/>
      <c r="K504" s="76">
        <v>10.738255033557047</v>
      </c>
      <c r="L504" s="77">
        <v>2930</v>
      </c>
      <c r="M504" s="84">
        <v>-0.2134228187919463</v>
      </c>
      <c r="N504" s="76">
        <v>-8536.9127516778535</v>
      </c>
      <c r="O504" s="78">
        <v>44830</v>
      </c>
    </row>
    <row r="505" spans="2:15" x14ac:dyDescent="0.3">
      <c r="B505" s="71" t="s">
        <v>23</v>
      </c>
      <c r="C505" s="79">
        <v>44810</v>
      </c>
      <c r="D505" s="80" t="s">
        <v>255</v>
      </c>
      <c r="E505" s="81">
        <v>3725</v>
      </c>
      <c r="F505" s="82">
        <v>0.04</v>
      </c>
      <c r="G505" s="76">
        <v>10.738255033557047</v>
      </c>
      <c r="H505" s="81"/>
      <c r="I505" s="74">
        <v>2325</v>
      </c>
      <c r="J505" s="83"/>
      <c r="K505" s="76">
        <v>10.738255033557047</v>
      </c>
      <c r="L505" s="77">
        <v>2930</v>
      </c>
      <c r="M505" s="84">
        <v>-0.2134228187919463</v>
      </c>
      <c r="N505" s="76">
        <v>-8536.9127516778535</v>
      </c>
      <c r="O505" s="78">
        <v>44830</v>
      </c>
    </row>
    <row r="506" spans="2:15" x14ac:dyDescent="0.3">
      <c r="B506" s="71" t="s">
        <v>23</v>
      </c>
      <c r="C506" s="79">
        <v>44813</v>
      </c>
      <c r="D506" s="80" t="s">
        <v>410</v>
      </c>
      <c r="E506" s="81">
        <v>525</v>
      </c>
      <c r="F506" s="82">
        <v>0.04</v>
      </c>
      <c r="G506" s="76">
        <v>76.19047619047619</v>
      </c>
      <c r="H506" s="81"/>
      <c r="I506" s="74">
        <v>445</v>
      </c>
      <c r="J506" s="83"/>
      <c r="K506" s="76">
        <v>76.19047619047619</v>
      </c>
      <c r="L506" s="77">
        <v>490</v>
      </c>
      <c r="M506" s="84">
        <v>-6.6666666666666666E-2</v>
      </c>
      <c r="N506" s="76">
        <v>-2666.6666666666665</v>
      </c>
      <c r="O506" s="78">
        <v>44855</v>
      </c>
    </row>
    <row r="507" spans="2:15" x14ac:dyDescent="0.3">
      <c r="B507" s="71" t="s">
        <v>23</v>
      </c>
      <c r="C507" s="79">
        <v>44813</v>
      </c>
      <c r="D507" s="80" t="s">
        <v>410</v>
      </c>
      <c r="E507" s="81">
        <v>525</v>
      </c>
      <c r="F507" s="82">
        <v>0.04</v>
      </c>
      <c r="G507" s="76">
        <v>76.19047619047619</v>
      </c>
      <c r="H507" s="81"/>
      <c r="I507" s="74">
        <v>445</v>
      </c>
      <c r="J507" s="83"/>
      <c r="K507" s="76">
        <v>76.19047619047619</v>
      </c>
      <c r="L507" s="77">
        <v>478</v>
      </c>
      <c r="M507" s="84">
        <v>-8.9523809523809519E-2</v>
      </c>
      <c r="N507" s="76">
        <v>-3580.9523809523807</v>
      </c>
      <c r="O507" s="78">
        <v>44855</v>
      </c>
    </row>
    <row r="508" spans="2:15" x14ac:dyDescent="0.3">
      <c r="B508" s="71" t="s">
        <v>23</v>
      </c>
      <c r="C508" s="79">
        <v>44818</v>
      </c>
      <c r="D508" s="80" t="s">
        <v>369</v>
      </c>
      <c r="E508" s="81">
        <v>215</v>
      </c>
      <c r="F508" s="82">
        <v>0.04</v>
      </c>
      <c r="G508" s="76">
        <v>186.04651162790697</v>
      </c>
      <c r="H508" s="81"/>
      <c r="I508" s="74">
        <v>262.7</v>
      </c>
      <c r="J508" s="83"/>
      <c r="K508" s="76">
        <v>186.04651162790697</v>
      </c>
      <c r="L508" s="77">
        <v>290</v>
      </c>
      <c r="M508" s="84">
        <v>0.34883720930232559</v>
      </c>
      <c r="N508" s="76">
        <v>13953.488372093023</v>
      </c>
      <c r="O508" s="78">
        <v>44859</v>
      </c>
    </row>
    <row r="509" spans="2:15" x14ac:dyDescent="0.3">
      <c r="B509" s="71" t="s">
        <v>23</v>
      </c>
      <c r="C509" s="79">
        <v>44818</v>
      </c>
      <c r="D509" s="80" t="s">
        <v>369</v>
      </c>
      <c r="E509" s="81">
        <v>215</v>
      </c>
      <c r="F509" s="82">
        <v>0.04</v>
      </c>
      <c r="G509" s="76">
        <v>186.04651162790697</v>
      </c>
      <c r="H509" s="81"/>
      <c r="I509" s="74">
        <v>262.7</v>
      </c>
      <c r="J509" s="83"/>
      <c r="K509" s="76">
        <v>186.04651162790697</v>
      </c>
      <c r="L509" s="77">
        <v>315</v>
      </c>
      <c r="M509" s="84">
        <v>0.46511627906976744</v>
      </c>
      <c r="N509" s="76">
        <v>18604.651162790695</v>
      </c>
      <c r="O509" s="78">
        <v>44866</v>
      </c>
    </row>
    <row r="510" spans="2:15" x14ac:dyDescent="0.3">
      <c r="B510" s="71" t="s">
        <v>23</v>
      </c>
      <c r="C510" s="79">
        <v>44824</v>
      </c>
      <c r="D510" s="80" t="s">
        <v>411</v>
      </c>
      <c r="E510" s="81">
        <v>248</v>
      </c>
      <c r="F510" s="82">
        <v>0.04</v>
      </c>
      <c r="G510" s="76">
        <v>161.29032258064515</v>
      </c>
      <c r="H510" s="81"/>
      <c r="I510" s="74">
        <v>247.9</v>
      </c>
      <c r="J510" s="83"/>
      <c r="K510" s="76">
        <v>161.29032258064515</v>
      </c>
      <c r="L510" s="77">
        <v>247.9</v>
      </c>
      <c r="M510" s="84">
        <v>-4.0322580645158997E-4</v>
      </c>
      <c r="N510" s="76">
        <v>-16.129032258063599</v>
      </c>
      <c r="O510" s="78">
        <v>44855</v>
      </c>
    </row>
    <row r="511" spans="2:15" x14ac:dyDescent="0.3">
      <c r="B511" s="71" t="s">
        <v>23</v>
      </c>
      <c r="C511" s="79">
        <v>44830</v>
      </c>
      <c r="D511" s="80" t="s">
        <v>85</v>
      </c>
      <c r="E511" s="81">
        <v>680</v>
      </c>
      <c r="F511" s="82">
        <v>0.04</v>
      </c>
      <c r="G511" s="76">
        <v>58.823529411764703</v>
      </c>
      <c r="H511" s="81"/>
      <c r="I511" s="74">
        <v>725.4</v>
      </c>
      <c r="J511" s="83"/>
      <c r="K511" s="76">
        <v>58.823529411764703</v>
      </c>
      <c r="L511" s="77">
        <v>935</v>
      </c>
      <c r="M511" s="84">
        <v>0.375</v>
      </c>
      <c r="N511" s="76">
        <v>15000</v>
      </c>
      <c r="O511" s="78">
        <v>44853</v>
      </c>
    </row>
    <row r="512" spans="2:15" x14ac:dyDescent="0.3">
      <c r="B512" s="71" t="s">
        <v>23</v>
      </c>
      <c r="C512" s="79">
        <v>44830</v>
      </c>
      <c r="D512" s="80" t="s">
        <v>85</v>
      </c>
      <c r="E512" s="81">
        <v>680</v>
      </c>
      <c r="F512" s="82">
        <v>0.04</v>
      </c>
      <c r="G512" s="76">
        <v>58.823529411764703</v>
      </c>
      <c r="H512" s="81"/>
      <c r="I512" s="74">
        <v>725.4</v>
      </c>
      <c r="J512" s="83"/>
      <c r="K512" s="76">
        <v>58.823529411764703</v>
      </c>
      <c r="L512" s="77">
        <v>890</v>
      </c>
      <c r="M512" s="84">
        <v>0.30882352941176472</v>
      </c>
      <c r="N512" s="76">
        <v>12352.941176470587</v>
      </c>
      <c r="O512" s="78">
        <v>44861</v>
      </c>
    </row>
    <row r="513" spans="2:15" x14ac:dyDescent="0.3">
      <c r="B513" s="71" t="s">
        <v>23</v>
      </c>
      <c r="C513" s="79">
        <v>44832</v>
      </c>
      <c r="D513" s="80" t="s">
        <v>201</v>
      </c>
      <c r="E513" s="81">
        <v>945</v>
      </c>
      <c r="F513" s="82">
        <v>0.04</v>
      </c>
      <c r="G513" s="76">
        <v>42.328042328042329</v>
      </c>
      <c r="H513" s="81"/>
      <c r="I513" s="74">
        <v>1040</v>
      </c>
      <c r="J513" s="83"/>
      <c r="K513" s="76">
        <v>42.328042328042329</v>
      </c>
      <c r="L513" s="77">
        <v>1020</v>
      </c>
      <c r="M513" s="84">
        <v>7.9365079365079361E-2</v>
      </c>
      <c r="N513" s="76">
        <v>3174.6031746031749</v>
      </c>
      <c r="O513" s="78">
        <v>44914</v>
      </c>
    </row>
    <row r="514" spans="2:15" x14ac:dyDescent="0.3">
      <c r="B514" s="71" t="s">
        <v>23</v>
      </c>
      <c r="C514" s="79">
        <v>44837</v>
      </c>
      <c r="D514" s="80" t="s">
        <v>419</v>
      </c>
      <c r="E514" s="81">
        <v>280</v>
      </c>
      <c r="F514" s="82">
        <v>0.04</v>
      </c>
      <c r="G514" s="76">
        <v>142.85714285714286</v>
      </c>
      <c r="H514" s="81"/>
      <c r="I514" s="74">
        <v>439.8</v>
      </c>
      <c r="J514" s="83"/>
      <c r="K514" s="76">
        <v>142.85714285714286</v>
      </c>
      <c r="L514" s="77">
        <v>395</v>
      </c>
      <c r="M514" s="84">
        <v>0.4107142857142857</v>
      </c>
      <c r="N514" s="76">
        <v>16428.571428571428</v>
      </c>
      <c r="O514" s="78">
        <v>44963</v>
      </c>
    </row>
    <row r="515" spans="2:15" x14ac:dyDescent="0.3">
      <c r="B515" s="71" t="s">
        <v>23</v>
      </c>
      <c r="C515" s="79">
        <v>44837</v>
      </c>
      <c r="D515" s="80" t="s">
        <v>303</v>
      </c>
      <c r="E515" s="81">
        <v>800</v>
      </c>
      <c r="F515" s="82">
        <v>0.08</v>
      </c>
      <c r="G515" s="76">
        <v>100</v>
      </c>
      <c r="H515" s="81"/>
      <c r="I515" s="74">
        <v>633</v>
      </c>
      <c r="J515" s="83"/>
      <c r="K515" s="76">
        <v>100</v>
      </c>
      <c r="L515" s="77">
        <v>633</v>
      </c>
      <c r="M515" s="84">
        <v>-0.20874999999999999</v>
      </c>
      <c r="N515" s="76">
        <v>-16700</v>
      </c>
      <c r="O515" s="78">
        <v>44882</v>
      </c>
    </row>
    <row r="516" spans="2:15" x14ac:dyDescent="0.3">
      <c r="B516" s="71" t="s">
        <v>23</v>
      </c>
      <c r="C516" s="79">
        <v>44841</v>
      </c>
      <c r="D516" s="80" t="s">
        <v>54</v>
      </c>
      <c r="E516" s="81">
        <v>178</v>
      </c>
      <c r="F516" s="82">
        <v>0.08</v>
      </c>
      <c r="G516" s="76">
        <v>449.43820224719099</v>
      </c>
      <c r="H516" s="81"/>
      <c r="I516" s="74">
        <v>144.05000000000001</v>
      </c>
      <c r="J516" s="83"/>
      <c r="K516" s="76">
        <v>449.43820224719099</v>
      </c>
      <c r="L516" s="77">
        <v>151</v>
      </c>
      <c r="M516" s="84">
        <v>-0.15168539325842698</v>
      </c>
      <c r="N516" s="76">
        <v>-12134.831460674157</v>
      </c>
      <c r="O516" s="78">
        <v>44888</v>
      </c>
    </row>
    <row r="517" spans="2:15" x14ac:dyDescent="0.3">
      <c r="B517" s="71" t="s">
        <v>23</v>
      </c>
      <c r="C517" s="79">
        <v>44853</v>
      </c>
      <c r="D517" s="80" t="s">
        <v>34</v>
      </c>
      <c r="E517" s="81">
        <v>75</v>
      </c>
      <c r="F517" s="82">
        <v>0.04</v>
      </c>
      <c r="G517" s="76">
        <v>533.33333333333337</v>
      </c>
      <c r="H517" s="81"/>
      <c r="I517" s="74">
        <v>103.1</v>
      </c>
      <c r="J517" s="83"/>
      <c r="K517" s="76">
        <v>533.33333333333337</v>
      </c>
      <c r="L517" s="77">
        <v>84</v>
      </c>
      <c r="M517" s="84">
        <v>0.12</v>
      </c>
      <c r="N517" s="76">
        <v>4800</v>
      </c>
      <c r="O517" s="78">
        <v>44895</v>
      </c>
    </row>
    <row r="518" spans="2:15" x14ac:dyDescent="0.3">
      <c r="B518" s="71" t="s">
        <v>23</v>
      </c>
      <c r="C518" s="79">
        <v>44853</v>
      </c>
      <c r="D518" s="80" t="s">
        <v>420</v>
      </c>
      <c r="E518" s="81">
        <v>290</v>
      </c>
      <c r="F518" s="82">
        <v>0.08</v>
      </c>
      <c r="G518" s="76">
        <v>275.86206896551727</v>
      </c>
      <c r="H518" s="81"/>
      <c r="I518" s="74">
        <v>360.25</v>
      </c>
      <c r="J518" s="83"/>
      <c r="K518" s="76">
        <v>275.86206896551727</v>
      </c>
      <c r="L518" s="77">
        <v>330</v>
      </c>
      <c r="M518" s="84">
        <v>0.13793103448275862</v>
      </c>
      <c r="N518" s="76">
        <v>11034.48275862069</v>
      </c>
      <c r="O518" s="78">
        <v>44903</v>
      </c>
    </row>
    <row r="519" spans="2:15" x14ac:dyDescent="0.3">
      <c r="B519" s="71" t="s">
        <v>23</v>
      </c>
      <c r="C519" s="79">
        <v>44855</v>
      </c>
      <c r="D519" s="80" t="s">
        <v>252</v>
      </c>
      <c r="E519" s="81">
        <v>480</v>
      </c>
      <c r="F519" s="82">
        <v>0.04</v>
      </c>
      <c r="G519" s="76">
        <v>83.333333333333329</v>
      </c>
      <c r="H519" s="81"/>
      <c r="I519" s="74">
        <v>794.5</v>
      </c>
      <c r="J519" s="83"/>
      <c r="K519" s="76">
        <v>83.333333333333329</v>
      </c>
      <c r="L519" s="77">
        <v>710</v>
      </c>
      <c r="M519" s="84">
        <v>0.47916666666666669</v>
      </c>
      <c r="N519" s="76">
        <v>19166.666666666664</v>
      </c>
      <c r="O519" s="78">
        <v>44980</v>
      </c>
    </row>
    <row r="520" spans="2:15" x14ac:dyDescent="0.3">
      <c r="B520" s="71" t="s">
        <v>23</v>
      </c>
      <c r="C520" s="79">
        <v>44861</v>
      </c>
      <c r="D520" s="80" t="s">
        <v>412</v>
      </c>
      <c r="E520" s="81">
        <v>440</v>
      </c>
      <c r="F520" s="82">
        <v>0.04</v>
      </c>
      <c r="G520" s="76">
        <v>90.909090909090907</v>
      </c>
      <c r="H520" s="81"/>
      <c r="I520" s="74">
        <v>469</v>
      </c>
      <c r="J520" s="83"/>
      <c r="K520" s="76">
        <v>90.909090909090907</v>
      </c>
      <c r="L520" s="77">
        <v>450</v>
      </c>
      <c r="M520" s="84">
        <v>2.2727272727272728E-2</v>
      </c>
      <c r="N520" s="76">
        <v>909.09090909090901</v>
      </c>
      <c r="O520" s="78">
        <v>44895</v>
      </c>
    </row>
    <row r="521" spans="2:15" x14ac:dyDescent="0.3">
      <c r="B521" s="71" t="s">
        <v>23</v>
      </c>
      <c r="C521" s="79">
        <v>44861</v>
      </c>
      <c r="D521" s="80" t="s">
        <v>412</v>
      </c>
      <c r="E521" s="81">
        <v>440</v>
      </c>
      <c r="F521" s="82">
        <v>0.04</v>
      </c>
      <c r="G521" s="76">
        <v>90.909090909090907</v>
      </c>
      <c r="H521" s="81"/>
      <c r="I521" s="74">
        <v>469</v>
      </c>
      <c r="J521" s="83"/>
      <c r="K521" s="76">
        <v>90.909090909090907</v>
      </c>
      <c r="L521" s="77">
        <v>421</v>
      </c>
      <c r="M521" s="84">
        <v>-4.3181818181818182E-2</v>
      </c>
      <c r="N521" s="76">
        <v>-1727.2727272727273</v>
      </c>
      <c r="O521" s="78">
        <v>44914</v>
      </c>
    </row>
    <row r="522" spans="2:15" x14ac:dyDescent="0.3">
      <c r="B522" s="71" t="s">
        <v>23</v>
      </c>
      <c r="C522" s="79">
        <v>44866</v>
      </c>
      <c r="D522" s="80" t="s">
        <v>220</v>
      </c>
      <c r="E522" s="81">
        <v>227</v>
      </c>
      <c r="F522" s="82">
        <v>0.04</v>
      </c>
      <c r="G522" s="76">
        <v>176.21145374449338</v>
      </c>
      <c r="H522" s="81"/>
      <c r="I522" s="74">
        <v>194</v>
      </c>
      <c r="J522" s="83"/>
      <c r="K522" s="76">
        <v>176.21145374449338</v>
      </c>
      <c r="L522" s="77">
        <v>214</v>
      </c>
      <c r="M522" s="84">
        <v>-5.7268722466960353E-2</v>
      </c>
      <c r="N522" s="76">
        <v>-2290.7488986784138</v>
      </c>
      <c r="O522" s="78">
        <v>44916</v>
      </c>
    </row>
    <row r="523" spans="2:15" x14ac:dyDescent="0.3">
      <c r="B523" s="71" t="s">
        <v>178</v>
      </c>
      <c r="C523" s="79">
        <v>44882</v>
      </c>
      <c r="D523" s="33"/>
      <c r="E523" s="81">
        <v>612</v>
      </c>
      <c r="F523" s="82">
        <v>0.04</v>
      </c>
      <c r="G523" s="76">
        <v>65.359477124183002</v>
      </c>
      <c r="H523" s="81"/>
      <c r="I523" s="74">
        <v>568.70000000000005</v>
      </c>
      <c r="J523" s="83"/>
      <c r="K523" s="76"/>
      <c r="L523" s="77"/>
      <c r="M523" s="84"/>
      <c r="N523" s="76">
        <v>-2830.0653594771211</v>
      </c>
      <c r="O523" s="78"/>
    </row>
    <row r="524" spans="2:15" x14ac:dyDescent="0.3">
      <c r="B524" s="71" t="s">
        <v>178</v>
      </c>
      <c r="C524" s="79">
        <v>44882</v>
      </c>
      <c r="D524" s="33"/>
      <c r="E524" s="81">
        <v>615</v>
      </c>
      <c r="F524" s="82">
        <v>0.04</v>
      </c>
      <c r="G524" s="76">
        <v>65.040650406504071</v>
      </c>
      <c r="H524" s="81"/>
      <c r="I524" s="74">
        <v>568.70000000000005</v>
      </c>
      <c r="J524" s="83"/>
      <c r="K524" s="76"/>
      <c r="L524" s="77"/>
      <c r="M524" s="84"/>
      <c r="N524" s="76">
        <v>-3011.3821138211356</v>
      </c>
      <c r="O524" s="78"/>
    </row>
    <row r="525" spans="2:15" x14ac:dyDescent="0.3">
      <c r="B525" s="71" t="s">
        <v>178</v>
      </c>
      <c r="C525" s="79">
        <v>44888</v>
      </c>
      <c r="D525" s="33"/>
      <c r="E525" s="81">
        <v>2470</v>
      </c>
      <c r="F525" s="82">
        <v>0.08</v>
      </c>
      <c r="G525" s="76">
        <v>32.388663967611336</v>
      </c>
      <c r="H525" s="81"/>
      <c r="I525" s="74">
        <v>2600.5500000000002</v>
      </c>
      <c r="J525" s="83"/>
      <c r="K525" s="76"/>
      <c r="L525" s="77"/>
      <c r="M525" s="84"/>
      <c r="N525" s="76">
        <v>4228.3400809716659</v>
      </c>
      <c r="O525" s="78"/>
    </row>
    <row r="526" spans="2:15" x14ac:dyDescent="0.3">
      <c r="B526" s="71" t="s">
        <v>23</v>
      </c>
      <c r="C526" s="79">
        <v>44895</v>
      </c>
      <c r="D526" s="80" t="s">
        <v>421</v>
      </c>
      <c r="E526" s="81">
        <v>570</v>
      </c>
      <c r="F526" s="82">
        <v>0.04</v>
      </c>
      <c r="G526" s="76">
        <v>70.175438596491233</v>
      </c>
      <c r="H526" s="81"/>
      <c r="I526" s="74">
        <v>462.8</v>
      </c>
      <c r="J526" s="83"/>
      <c r="K526" s="76">
        <v>70.175438596491233</v>
      </c>
      <c r="L526" s="77">
        <v>527</v>
      </c>
      <c r="M526" s="84">
        <v>-7.5438596491228069E-2</v>
      </c>
      <c r="N526" s="76">
        <v>-3017.5438596491231</v>
      </c>
      <c r="O526" s="78">
        <v>44942</v>
      </c>
    </row>
    <row r="527" spans="2:15" x14ac:dyDescent="0.3">
      <c r="B527" s="71" t="s">
        <v>23</v>
      </c>
      <c r="C527" s="79">
        <v>44895</v>
      </c>
      <c r="D527" s="80" t="s">
        <v>421</v>
      </c>
      <c r="E527" s="81">
        <v>570</v>
      </c>
      <c r="F527" s="82">
        <v>0.04</v>
      </c>
      <c r="G527" s="76">
        <v>70.175438596491233</v>
      </c>
      <c r="H527" s="81"/>
      <c r="I527" s="74">
        <v>462.8</v>
      </c>
      <c r="J527" s="83"/>
      <c r="K527" s="76">
        <v>70.175438596491233</v>
      </c>
      <c r="L527" s="77">
        <v>527</v>
      </c>
      <c r="M527" s="84">
        <v>-7.5438596491228069E-2</v>
      </c>
      <c r="N527" s="76">
        <v>-3017.5438596491231</v>
      </c>
      <c r="O527" s="78">
        <v>44942</v>
      </c>
    </row>
    <row r="528" spans="2:15" x14ac:dyDescent="0.3">
      <c r="B528" s="96" t="s">
        <v>178</v>
      </c>
      <c r="C528" s="97">
        <v>44895</v>
      </c>
      <c r="D528" s="115"/>
      <c r="E528" s="98">
        <v>117</v>
      </c>
      <c r="F528" s="99">
        <v>0.08</v>
      </c>
      <c r="G528" s="100">
        <v>683.76068376068372</v>
      </c>
      <c r="H528" s="98"/>
      <c r="I528" s="101">
        <v>102.6</v>
      </c>
      <c r="J528" s="102"/>
      <c r="K528" s="100"/>
      <c r="L528" s="103"/>
      <c r="M528" s="104"/>
      <c r="N528" s="100">
        <v>-9846.1538461538494</v>
      </c>
      <c r="O528" s="105"/>
    </row>
    <row r="529" spans="2:15" x14ac:dyDescent="0.3">
      <c r="B529" s="71" t="s">
        <v>23</v>
      </c>
      <c r="C529" s="79">
        <v>44903</v>
      </c>
      <c r="D529" s="80" t="s">
        <v>422</v>
      </c>
      <c r="E529" s="81">
        <v>455</v>
      </c>
      <c r="F529" s="82">
        <v>0.08</v>
      </c>
      <c r="G529" s="76">
        <v>175.82417582417582</v>
      </c>
      <c r="H529" s="81"/>
      <c r="I529" s="74">
        <v>467.55</v>
      </c>
      <c r="J529" s="83"/>
      <c r="K529" s="76">
        <v>175.82417582417582</v>
      </c>
      <c r="L529" s="77">
        <v>455</v>
      </c>
      <c r="M529" s="84">
        <v>0</v>
      </c>
      <c r="N529" s="76">
        <v>0</v>
      </c>
      <c r="O529" s="78">
        <v>44998</v>
      </c>
    </row>
    <row r="530" spans="2:15" x14ac:dyDescent="0.3">
      <c r="B530" s="71" t="s">
        <v>23</v>
      </c>
      <c r="C530" s="79">
        <v>44914</v>
      </c>
      <c r="D530" s="80" t="s">
        <v>423</v>
      </c>
      <c r="E530" s="81">
        <v>143</v>
      </c>
      <c r="F530" s="82">
        <v>0.04</v>
      </c>
      <c r="G530" s="76">
        <v>279.72027972027973</v>
      </c>
      <c r="H530" s="81"/>
      <c r="I530" s="74">
        <v>208.95</v>
      </c>
      <c r="J530" s="83"/>
      <c r="K530" s="76">
        <v>279.72027972027973</v>
      </c>
      <c r="L530" s="77">
        <v>166</v>
      </c>
      <c r="M530" s="84">
        <v>0.16083916083916083</v>
      </c>
      <c r="N530" s="76">
        <v>6433.5664335664342</v>
      </c>
      <c r="O530" s="78">
        <v>44921</v>
      </c>
    </row>
    <row r="531" spans="2:15" x14ac:dyDescent="0.3">
      <c r="B531" s="71" t="s">
        <v>23</v>
      </c>
      <c r="C531" s="79">
        <v>44914</v>
      </c>
      <c r="D531" s="80" t="s">
        <v>423</v>
      </c>
      <c r="E531" s="81">
        <v>143</v>
      </c>
      <c r="F531" s="82">
        <v>0.04</v>
      </c>
      <c r="G531" s="76">
        <v>279.72027972027973</v>
      </c>
      <c r="H531" s="81"/>
      <c r="I531" s="74">
        <v>208.95</v>
      </c>
      <c r="J531" s="83"/>
      <c r="K531" s="76">
        <v>279.72027972027973</v>
      </c>
      <c r="L531" s="77">
        <v>169</v>
      </c>
      <c r="M531" s="84">
        <v>0.18181818181818182</v>
      </c>
      <c r="N531" s="76">
        <v>7272.727272727273</v>
      </c>
      <c r="O531" s="78">
        <v>44924</v>
      </c>
    </row>
    <row r="532" spans="2:15" x14ac:dyDescent="0.3">
      <c r="B532" s="71" t="s">
        <v>178</v>
      </c>
      <c r="C532" s="79">
        <v>44915</v>
      </c>
      <c r="D532" s="33"/>
      <c r="E532" s="81">
        <v>62</v>
      </c>
      <c r="F532" s="82">
        <v>0.08</v>
      </c>
      <c r="G532" s="76">
        <v>1290.3225806451612</v>
      </c>
      <c r="H532" s="81"/>
      <c r="I532" s="74">
        <v>57.55</v>
      </c>
      <c r="J532" s="83"/>
      <c r="K532" s="76"/>
      <c r="L532" s="77"/>
      <c r="M532" s="84"/>
      <c r="N532" s="76">
        <v>-5741.9354838709714</v>
      </c>
      <c r="O532" s="78"/>
    </row>
    <row r="533" spans="2:15" x14ac:dyDescent="0.3">
      <c r="B533" s="71" t="s">
        <v>178</v>
      </c>
      <c r="C533" s="79">
        <v>44922</v>
      </c>
      <c r="D533" s="33"/>
      <c r="E533" s="81">
        <v>157.5</v>
      </c>
      <c r="F533" s="82">
        <v>0.04</v>
      </c>
      <c r="G533" s="76">
        <v>253.96825396825398</v>
      </c>
      <c r="H533" s="81"/>
      <c r="I533" s="74">
        <v>125.6</v>
      </c>
      <c r="J533" s="83"/>
      <c r="K533" s="76"/>
      <c r="L533" s="77"/>
      <c r="M533" s="84"/>
      <c r="N533" s="76">
        <v>-8101.587301587303</v>
      </c>
      <c r="O533" s="78"/>
    </row>
    <row r="534" spans="2:15" x14ac:dyDescent="0.3">
      <c r="B534" s="71" t="s">
        <v>23</v>
      </c>
      <c r="C534" s="79">
        <v>44924</v>
      </c>
      <c r="D534" s="80" t="s">
        <v>424</v>
      </c>
      <c r="E534" s="81">
        <v>226</v>
      </c>
      <c r="F534" s="82">
        <v>0.04</v>
      </c>
      <c r="G534" s="76">
        <v>176.99115044247787</v>
      </c>
      <c r="H534" s="81"/>
      <c r="I534" s="74">
        <v>195.55</v>
      </c>
      <c r="J534" s="83"/>
      <c r="K534" s="76">
        <v>176.99115044247787</v>
      </c>
      <c r="L534" s="77">
        <v>217</v>
      </c>
      <c r="M534" s="84">
        <v>-3.9823008849557522E-2</v>
      </c>
      <c r="N534" s="76">
        <v>-1592.9203539823009</v>
      </c>
      <c r="O534" s="78">
        <v>44959</v>
      </c>
    </row>
    <row r="535" spans="2:15" x14ac:dyDescent="0.3">
      <c r="B535" s="71" t="s">
        <v>23</v>
      </c>
      <c r="C535" s="79">
        <v>44924</v>
      </c>
      <c r="D535" s="80" t="s">
        <v>424</v>
      </c>
      <c r="E535" s="81">
        <v>234</v>
      </c>
      <c r="F535" s="82">
        <v>0.04</v>
      </c>
      <c r="G535" s="76">
        <v>170.94017094017093</v>
      </c>
      <c r="H535" s="81"/>
      <c r="I535" s="74">
        <v>195.55</v>
      </c>
      <c r="J535" s="83"/>
      <c r="K535" s="76">
        <v>170.94017094017093</v>
      </c>
      <c r="L535" s="77">
        <v>222</v>
      </c>
      <c r="M535" s="84">
        <v>-5.128205128205128E-2</v>
      </c>
      <c r="N535" s="76">
        <v>-2051.2820512820513</v>
      </c>
      <c r="O535" s="78">
        <v>44963</v>
      </c>
    </row>
    <row r="536" spans="2:15" x14ac:dyDescent="0.3">
      <c r="B536" s="71" t="s">
        <v>178</v>
      </c>
      <c r="C536" s="79">
        <v>44931</v>
      </c>
      <c r="D536" s="33"/>
      <c r="E536" s="81">
        <v>235</v>
      </c>
      <c r="F536" s="82">
        <v>0.08</v>
      </c>
      <c r="G536" s="76">
        <v>340.42553191489361</v>
      </c>
      <c r="H536" s="81"/>
      <c r="I536" s="74">
        <v>222</v>
      </c>
      <c r="J536" s="83"/>
      <c r="K536" s="76"/>
      <c r="L536" s="77"/>
      <c r="M536" s="84"/>
      <c r="N536" s="76">
        <v>-4425.5319148936169</v>
      </c>
      <c r="O536" s="78"/>
    </row>
    <row r="537" spans="2:15" x14ac:dyDescent="0.3">
      <c r="B537" s="71" t="s">
        <v>178</v>
      </c>
      <c r="C537" s="79">
        <v>44942</v>
      </c>
      <c r="D537" s="33"/>
      <c r="E537" s="81">
        <v>270</v>
      </c>
      <c r="F537" s="82">
        <v>0.08</v>
      </c>
      <c r="G537" s="76">
        <v>296.2962962962963</v>
      </c>
      <c r="H537" s="81"/>
      <c r="I537" s="74">
        <v>255.1</v>
      </c>
      <c r="J537" s="83"/>
      <c r="K537" s="76"/>
      <c r="L537" s="77"/>
      <c r="M537" s="84"/>
      <c r="N537" s="76">
        <v>-4414.8148148148166</v>
      </c>
      <c r="O537" s="78"/>
    </row>
    <row r="538" spans="2:15" x14ac:dyDescent="0.3">
      <c r="B538" s="71" t="s">
        <v>23</v>
      </c>
      <c r="C538" s="79">
        <v>44959</v>
      </c>
      <c r="D538" s="80" t="s">
        <v>252</v>
      </c>
      <c r="E538" s="81">
        <v>560</v>
      </c>
      <c r="F538" s="82">
        <v>0.04</v>
      </c>
      <c r="G538" s="76">
        <v>71.428571428571431</v>
      </c>
      <c r="H538" s="81"/>
      <c r="I538" s="74">
        <v>794.5</v>
      </c>
      <c r="J538" s="83"/>
      <c r="K538" s="76">
        <v>71.428571428571431</v>
      </c>
      <c r="L538" s="77">
        <v>710</v>
      </c>
      <c r="M538" s="84">
        <v>0.26785714285714285</v>
      </c>
      <c r="N538" s="76">
        <v>10714.285714285714</v>
      </c>
      <c r="O538" s="78">
        <v>44980</v>
      </c>
    </row>
    <row r="539" spans="2:15" x14ac:dyDescent="0.3">
      <c r="B539" s="71" t="s">
        <v>178</v>
      </c>
      <c r="C539" s="79">
        <v>44963</v>
      </c>
      <c r="D539" s="33"/>
      <c r="E539" s="81">
        <v>2370</v>
      </c>
      <c r="F539" s="82">
        <v>0.04</v>
      </c>
      <c r="G539" s="76">
        <v>16.877637130801688</v>
      </c>
      <c r="H539" s="81"/>
      <c r="I539" s="74">
        <v>2102</v>
      </c>
      <c r="J539" s="83"/>
      <c r="K539" s="76"/>
      <c r="L539" s="77"/>
      <c r="M539" s="84"/>
      <c r="N539" s="76">
        <v>-4523.2067510548522</v>
      </c>
      <c r="O539" s="78"/>
    </row>
    <row r="540" spans="2:15" x14ac:dyDescent="0.3">
      <c r="B540" s="71" t="s">
        <v>178</v>
      </c>
      <c r="C540" s="79">
        <v>44963</v>
      </c>
      <c r="D540" s="33"/>
      <c r="E540" s="81">
        <v>2390</v>
      </c>
      <c r="F540" s="82">
        <v>0.04</v>
      </c>
      <c r="G540" s="76">
        <v>16.736401673640167</v>
      </c>
      <c r="H540" s="81"/>
      <c r="I540" s="74">
        <v>2102</v>
      </c>
      <c r="J540" s="83"/>
      <c r="K540" s="76"/>
      <c r="L540" s="77"/>
      <c r="M540" s="84"/>
      <c r="N540" s="76">
        <v>-4820.0836820083678</v>
      </c>
      <c r="O540" s="78"/>
    </row>
    <row r="541" spans="2:15" x14ac:dyDescent="0.3">
      <c r="B541" s="71" t="s">
        <v>178</v>
      </c>
      <c r="C541" s="79">
        <v>44988</v>
      </c>
      <c r="D541" s="33"/>
      <c r="E541" s="81">
        <v>148</v>
      </c>
      <c r="F541" s="82">
        <v>0.04</v>
      </c>
      <c r="G541" s="76">
        <v>270.27027027027026</v>
      </c>
      <c r="H541" s="81"/>
      <c r="I541" s="74">
        <v>147.19999999999999</v>
      </c>
      <c r="J541" s="83"/>
      <c r="K541" s="76"/>
      <c r="L541" s="77"/>
      <c r="M541" s="84"/>
      <c r="N541" s="76">
        <v>-216.21621621621929</v>
      </c>
      <c r="O541" s="78"/>
    </row>
    <row r="542" spans="2:15" x14ac:dyDescent="0.3">
      <c r="B542" s="71" t="s">
        <v>178</v>
      </c>
      <c r="C542" s="79">
        <v>44988</v>
      </c>
      <c r="D542" s="33"/>
      <c r="E542" s="81">
        <v>432</v>
      </c>
      <c r="F542" s="82">
        <v>0.04</v>
      </c>
      <c r="G542" s="76">
        <v>92.592592592592595</v>
      </c>
      <c r="H542" s="81"/>
      <c r="I542" s="74">
        <v>396</v>
      </c>
      <c r="J542" s="83"/>
      <c r="K542" s="76"/>
      <c r="L542" s="77"/>
      <c r="M542" s="84"/>
      <c r="N542" s="76">
        <v>-3333.3333333333335</v>
      </c>
      <c r="O542" s="78"/>
    </row>
    <row r="543" spans="2:15" ht="15" thickBot="1" x14ac:dyDescent="0.35">
      <c r="B543" s="86" t="s">
        <v>178</v>
      </c>
      <c r="C543" s="87">
        <v>44999</v>
      </c>
      <c r="D543" s="34"/>
      <c r="E543" s="88">
        <v>335</v>
      </c>
      <c r="F543" s="89">
        <v>0.08</v>
      </c>
      <c r="G543" s="90">
        <v>238.80597014925374</v>
      </c>
      <c r="H543" s="88"/>
      <c r="I543" s="91">
        <v>341.8</v>
      </c>
      <c r="J543" s="92"/>
      <c r="K543" s="90"/>
      <c r="L543" s="93"/>
      <c r="M543" s="94"/>
      <c r="N543" s="90">
        <v>1623.8805970149281</v>
      </c>
      <c r="O543" s="95"/>
    </row>
  </sheetData>
  <autoFilter ref="B5:O543" xr:uid="{00000000-0001-0000-0000-000000000000}"/>
  <sortState xmlns:xlrd2="http://schemas.microsoft.com/office/spreadsheetml/2017/richdata2" ref="B6:O191">
    <sortCondition ref="C6:C191"/>
  </sortState>
  <mergeCells count="2">
    <mergeCell ref="B2:O2"/>
    <mergeCell ref="B3:O3"/>
  </mergeCells>
  <hyperlinks>
    <hyperlink ref="B3" r:id="rId1" display="http://www.nooreshtech.co.in/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29"/>
  <sheetViews>
    <sheetView showGridLines="0" tabSelected="1" zoomScale="85" zoomScaleNormal="85" workbookViewId="0">
      <selection activeCell="B3" sqref="B3"/>
    </sheetView>
  </sheetViews>
  <sheetFormatPr defaultRowHeight="14.4" x14ac:dyDescent="0.3"/>
  <cols>
    <col min="1" max="1" width="4.33203125" customWidth="1"/>
    <col min="2" max="2" width="39.33203125" bestFit="1" customWidth="1"/>
    <col min="3" max="3" width="16.33203125" style="1" bestFit="1" customWidth="1"/>
    <col min="4" max="4" width="31.6640625" style="1" customWidth="1"/>
    <col min="5" max="5" width="3.6640625" customWidth="1"/>
  </cols>
  <sheetData>
    <row r="1" spans="2:4" ht="15" thickBot="1" x14ac:dyDescent="0.35">
      <c r="B1" s="45" t="s">
        <v>109</v>
      </c>
      <c r="C1" s="46"/>
      <c r="D1" s="46"/>
    </row>
    <row r="2" spans="2:4" ht="26.4" thickBot="1" x14ac:dyDescent="0.55000000000000004">
      <c r="B2" s="42" t="s">
        <v>116</v>
      </c>
      <c r="C2" s="43"/>
      <c r="D2" s="44"/>
    </row>
    <row r="3" spans="2:4" x14ac:dyDescent="0.3">
      <c r="B3" s="21" t="s">
        <v>110</v>
      </c>
      <c r="C3" s="20">
        <v>1000000</v>
      </c>
      <c r="D3" s="22"/>
    </row>
    <row r="4" spans="2:4" x14ac:dyDescent="0.3">
      <c r="B4" s="23" t="s">
        <v>68</v>
      </c>
      <c r="C4" s="16">
        <f>SUM('Trading Reco'!N6:N543)</f>
        <v>1794114.7843324034</v>
      </c>
      <c r="D4" s="24"/>
    </row>
    <row r="5" spans="2:4" x14ac:dyDescent="0.3">
      <c r="B5" s="23" t="s">
        <v>69</v>
      </c>
      <c r="C5" s="15" t="s">
        <v>70</v>
      </c>
      <c r="D5" s="24"/>
    </row>
    <row r="6" spans="2:4" x14ac:dyDescent="0.3">
      <c r="B6" s="23" t="s">
        <v>71</v>
      </c>
      <c r="C6" s="15" t="s">
        <v>72</v>
      </c>
      <c r="D6" s="24" t="s">
        <v>73</v>
      </c>
    </row>
    <row r="7" spans="2:4" x14ac:dyDescent="0.3">
      <c r="B7" s="23" t="s">
        <v>74</v>
      </c>
      <c r="C7" s="10">
        <f>+C4/C3</f>
        <v>1.7941147843324035</v>
      </c>
      <c r="D7" s="24"/>
    </row>
    <row r="8" spans="2:4" x14ac:dyDescent="0.3">
      <c r="B8" s="23" t="s">
        <v>59</v>
      </c>
      <c r="C8" s="10" t="s">
        <v>431</v>
      </c>
      <c r="D8" s="24" t="s">
        <v>432</v>
      </c>
    </row>
    <row r="9" spans="2:4" x14ac:dyDescent="0.3">
      <c r="B9" s="23" t="s">
        <v>60</v>
      </c>
      <c r="C9" s="12">
        <f>COUNTIF('Trading Reco'!B6:B543,"*")</f>
        <v>538</v>
      </c>
      <c r="D9" s="24"/>
    </row>
    <row r="10" spans="2:4" x14ac:dyDescent="0.3">
      <c r="B10" s="23" t="s">
        <v>0</v>
      </c>
      <c r="C10" s="10">
        <f>COUNTIF('Trading Reco'!$N$6:$N$543,"&gt;0")/$C$9</f>
        <v>0.64312267657992561</v>
      </c>
      <c r="D10" s="25" t="s">
        <v>96</v>
      </c>
    </row>
    <row r="11" spans="2:4" x14ac:dyDescent="0.3">
      <c r="B11" s="23" t="s">
        <v>61</v>
      </c>
      <c r="C11" s="10">
        <f>COUNTIF('Trading Reco'!$N$6:$N$543,"&lt;0")/$C$9</f>
        <v>0.33643122676579923</v>
      </c>
      <c r="D11" s="25" t="s">
        <v>97</v>
      </c>
    </row>
    <row r="12" spans="2:4" x14ac:dyDescent="0.3">
      <c r="B12" s="23" t="s">
        <v>62</v>
      </c>
      <c r="C12" s="10">
        <f>COUNTIF('Trading Reco'!$N$6:$N$543,"=0")/$C$9</f>
        <v>2.0446096654275093E-2</v>
      </c>
      <c r="D12" s="25"/>
    </row>
    <row r="13" spans="2:4" x14ac:dyDescent="0.3">
      <c r="B13" s="23" t="s">
        <v>113</v>
      </c>
      <c r="C13" s="18">
        <f>AVERAGE('Trading Reco'!N6:N543)</f>
        <v>3334.7858444840213</v>
      </c>
      <c r="D13" s="25"/>
    </row>
    <row r="14" spans="2:4" x14ac:dyDescent="0.3">
      <c r="B14" s="23" t="s">
        <v>1</v>
      </c>
      <c r="C14" s="10">
        <f>AVERAGE('Trading Reco'!M6:M543)</f>
        <v>8.8639869161471943E-2</v>
      </c>
      <c r="D14" s="25" t="s">
        <v>98</v>
      </c>
    </row>
    <row r="15" spans="2:4" x14ac:dyDescent="0.3">
      <c r="B15" s="23" t="s">
        <v>2</v>
      </c>
      <c r="C15" s="11">
        <f>MEDIAN('Trading Reco'!M6:M543)</f>
        <v>6.2007934086054317E-2</v>
      </c>
      <c r="D15" s="25" t="s">
        <v>99</v>
      </c>
    </row>
    <row r="16" spans="2:4" x14ac:dyDescent="0.3">
      <c r="B16" s="23" t="s">
        <v>115</v>
      </c>
      <c r="C16" s="11">
        <f>AVERAGEIF('Trading Reco'!M6:M543,"&gt;0%",'Trading Reco'!M6:M543)</f>
        <v>0.17849332502802381</v>
      </c>
      <c r="D16" s="25"/>
    </row>
    <row r="17" spans="2:4" x14ac:dyDescent="0.3">
      <c r="B17" s="23" t="s">
        <v>114</v>
      </c>
      <c r="C17" s="11">
        <f>AVERAGEIF('Trading Reco'!M6:M543,"&lt;=0%",'Trading Reco'!M6:M543)</f>
        <v>-8.1083325253125754E-2</v>
      </c>
      <c r="D17" s="25"/>
    </row>
    <row r="18" spans="2:4" x14ac:dyDescent="0.3">
      <c r="B18" s="23" t="s">
        <v>65</v>
      </c>
      <c r="C18" s="14">
        <f>AVERAGEIF('Trading Reco'!$N$6:$N$543,"&gt;0")</f>
        <v>7530.6651131927283</v>
      </c>
      <c r="D18" s="25" t="s">
        <v>106</v>
      </c>
    </row>
    <row r="19" spans="2:4" x14ac:dyDescent="0.3">
      <c r="B19" s="23" t="s">
        <v>66</v>
      </c>
      <c r="C19" s="14">
        <f>AVERAGEIF('Trading Reco'!$N$6:$N$543,"&lt;0")</f>
        <v>-4483.399695205977</v>
      </c>
      <c r="D19" s="25" t="s">
        <v>107</v>
      </c>
    </row>
    <row r="20" spans="2:4" x14ac:dyDescent="0.3">
      <c r="B20" s="23" t="s">
        <v>3</v>
      </c>
      <c r="C20" s="11">
        <f>MIN('Trading Reco'!M6:M543)</f>
        <v>-0.44337349397590359</v>
      </c>
      <c r="D20" s="25" t="s">
        <v>100</v>
      </c>
    </row>
    <row r="21" spans="2:4" x14ac:dyDescent="0.3">
      <c r="B21" s="23" t="s">
        <v>4</v>
      </c>
      <c r="C21" s="11">
        <f>MAX('Trading Reco'!M6:M543)</f>
        <v>2.4193548387096775</v>
      </c>
      <c r="D21" s="25" t="s">
        <v>101</v>
      </c>
    </row>
    <row r="22" spans="2:4" x14ac:dyDescent="0.3">
      <c r="B22" s="23" t="s">
        <v>5</v>
      </c>
      <c r="C22" s="12">
        <f>SUMIF('Trading Reco'!$N$6:$N$543,"&gt;=0")</f>
        <v>2605610.1291646841</v>
      </c>
      <c r="D22" s="25" t="s">
        <v>102</v>
      </c>
    </row>
    <row r="23" spans="2:4" x14ac:dyDescent="0.3">
      <c r="B23" s="23" t="s">
        <v>6</v>
      </c>
      <c r="C23" s="12">
        <f>SUMIF('Trading Reco'!$N$6:$N$543,"&lt;=0")</f>
        <v>-811495.34483228181</v>
      </c>
      <c r="D23" s="25" t="s">
        <v>103</v>
      </c>
    </row>
    <row r="24" spans="2:4" ht="28.8" x14ac:dyDescent="0.3">
      <c r="B24" s="23" t="s">
        <v>7</v>
      </c>
      <c r="C24" s="14">
        <f>-C22/C23</f>
        <v>3.2108750170380906</v>
      </c>
      <c r="D24" s="26" t="s">
        <v>425</v>
      </c>
    </row>
    <row r="25" spans="2:4" x14ac:dyDescent="0.3">
      <c r="B25" s="23" t="s">
        <v>63</v>
      </c>
      <c r="C25" s="14">
        <f t="array" ref="C25">+MAX(FREQUENCY(IF('Trading Reco'!N6:N543&gt;0,ROW('Trading Reco'!N6:N543)),IF('Trading Reco'!N6:N543&lt;=0,ROW('Trading Reco'!N6:N543))))</f>
        <v>22</v>
      </c>
      <c r="D25" s="25" t="s">
        <v>104</v>
      </c>
    </row>
    <row r="26" spans="2:4" x14ac:dyDescent="0.3">
      <c r="B26" s="23" t="s">
        <v>64</v>
      </c>
      <c r="C26" s="14">
        <f t="array" ref="C26">MAX(FREQUENCY(IF('Trading Reco'!N6:N543&lt;0,ROW('Trading Reco'!N6:N543)),IF('Trading Reco'!N6:N543&gt;=0,ROW('Trading Reco'!N6:N543))))</f>
        <v>9</v>
      </c>
      <c r="D26" s="25" t="s">
        <v>105</v>
      </c>
    </row>
    <row r="27" spans="2:4" x14ac:dyDescent="0.3">
      <c r="B27" s="23" t="s">
        <v>8</v>
      </c>
      <c r="C27" s="14">
        <f>+ABS(C18/C19)</f>
        <v>1.6796773933060531</v>
      </c>
      <c r="D27" s="25" t="s">
        <v>108</v>
      </c>
    </row>
    <row r="28" spans="2:4" ht="15" thickBot="1" x14ac:dyDescent="0.35">
      <c r="B28" s="28" t="s">
        <v>136</v>
      </c>
      <c r="C28" s="27">
        <f>POWER((C4+C3)/C3,1/4.083)*100-100</f>
        <v>28.615475111849406</v>
      </c>
      <c r="D28" s="29" t="s">
        <v>137</v>
      </c>
    </row>
    <row r="29" spans="2:4" x14ac:dyDescent="0.3">
      <c r="B29" s="47" t="s">
        <v>109</v>
      </c>
      <c r="C29" s="48"/>
      <c r="D29" s="48"/>
    </row>
  </sheetData>
  <mergeCells count="3">
    <mergeCell ref="B2:D2"/>
    <mergeCell ref="B1:D1"/>
    <mergeCell ref="B29:D29"/>
  </mergeCells>
  <hyperlinks>
    <hyperlink ref="B1" r:id="rId1" xr:uid="{E22162E1-376A-497C-B946-3699EF6F89D9}"/>
    <hyperlink ref="B29" r:id="rId2" xr:uid="{D927216B-1824-47E7-AD01-39C6CA58AD7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226"/>
  <sheetViews>
    <sheetView zoomScale="70" zoomScaleNormal="70" workbookViewId="0">
      <selection activeCell="E226" sqref="E226"/>
    </sheetView>
  </sheetViews>
  <sheetFormatPr defaultRowHeight="14.4" x14ac:dyDescent="0.3"/>
  <cols>
    <col min="1" max="1" width="4" customWidth="1"/>
    <col min="2" max="2" width="12.109375" style="49" customWidth="1"/>
    <col min="3" max="3" width="23.88671875" style="49" customWidth="1"/>
    <col min="4" max="4" width="20" style="49" customWidth="1"/>
    <col min="5" max="5" width="18.88671875" style="50" customWidth="1"/>
    <col min="6" max="6" width="8.88671875" style="51"/>
    <col min="7" max="7" width="8.88671875" style="49"/>
    <col min="8" max="8" width="12" style="49" customWidth="1"/>
    <col min="9" max="11" width="8.88671875" style="49"/>
    <col min="12" max="12" width="11.88671875" style="49" customWidth="1"/>
    <col min="13" max="14" width="8.88671875" style="49"/>
    <col min="15" max="15" width="14.5546875" style="52" customWidth="1"/>
  </cols>
  <sheetData>
    <row r="1" spans="2:15" ht="15" thickBot="1" x14ac:dyDescent="0.35"/>
    <row r="2" spans="2:15" ht="37.200000000000003" thickBot="1" x14ac:dyDescent="0.35">
      <c r="B2" s="53" t="s">
        <v>118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5"/>
    </row>
    <row r="3" spans="2:15" ht="21.6" thickBot="1" x14ac:dyDescent="0.35">
      <c r="B3" s="39" t="s">
        <v>109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2:15" ht="15" thickBot="1" x14ac:dyDescent="0.35">
      <c r="B4" s="118"/>
      <c r="M4" s="119">
        <v>1000000</v>
      </c>
      <c r="O4" s="120"/>
    </row>
    <row r="5" spans="2:15" s="2" customFormat="1" ht="43.8" thickBot="1" x14ac:dyDescent="0.35">
      <c r="B5" s="121" t="s">
        <v>9</v>
      </c>
      <c r="C5" s="122" t="s">
        <v>75</v>
      </c>
      <c r="D5" s="64" t="s">
        <v>22</v>
      </c>
      <c r="E5" s="62" t="s">
        <v>10</v>
      </c>
      <c r="F5" s="64" t="s">
        <v>12</v>
      </c>
      <c r="G5" s="64" t="s">
        <v>14</v>
      </c>
      <c r="H5" s="64" t="s">
        <v>76</v>
      </c>
      <c r="I5" s="64" t="s">
        <v>77</v>
      </c>
      <c r="J5" s="64" t="s">
        <v>16</v>
      </c>
      <c r="K5" s="64" t="s">
        <v>78</v>
      </c>
      <c r="L5" s="64" t="s">
        <v>79</v>
      </c>
      <c r="M5" s="64" t="s">
        <v>80</v>
      </c>
      <c r="N5" s="65" t="s">
        <v>81</v>
      </c>
      <c r="O5" s="123" t="s">
        <v>82</v>
      </c>
    </row>
    <row r="6" spans="2:15" s="2" customFormat="1" x14ac:dyDescent="0.3">
      <c r="B6" s="124" t="s">
        <v>23</v>
      </c>
      <c r="C6" s="125" t="s">
        <v>28</v>
      </c>
      <c r="D6" s="68"/>
      <c r="E6" s="67">
        <v>43728</v>
      </c>
      <c r="F6" s="68">
        <v>167</v>
      </c>
      <c r="G6" s="69">
        <v>149.70059880239521</v>
      </c>
      <c r="H6" s="36">
        <v>2.5000000000000001E-2</v>
      </c>
      <c r="I6" s="68">
        <v>25000</v>
      </c>
      <c r="J6" s="68">
        <v>310</v>
      </c>
      <c r="K6" s="68">
        <v>5.45</v>
      </c>
      <c r="L6" s="126">
        <v>85.628742514970057</v>
      </c>
      <c r="M6" s="68">
        <v>46407.185628742511</v>
      </c>
      <c r="N6" s="70">
        <v>21407.185628742511</v>
      </c>
      <c r="O6" s="127">
        <v>44054</v>
      </c>
    </row>
    <row r="7" spans="2:15" s="2" customFormat="1" x14ac:dyDescent="0.3">
      <c r="B7" s="128" t="s">
        <v>23</v>
      </c>
      <c r="C7" s="83" t="s">
        <v>28</v>
      </c>
      <c r="D7" s="83"/>
      <c r="E7" s="72">
        <v>43728</v>
      </c>
      <c r="F7" s="77">
        <v>167</v>
      </c>
      <c r="G7" s="75">
        <v>149.70059880239521</v>
      </c>
      <c r="H7" s="129">
        <v>2.5000000000000001E-2</v>
      </c>
      <c r="I7" s="77">
        <v>25000</v>
      </c>
      <c r="J7" s="83">
        <v>275</v>
      </c>
      <c r="K7" s="74">
        <v>5.45</v>
      </c>
      <c r="L7" s="130">
        <v>64.670658682634738</v>
      </c>
      <c r="M7" s="74">
        <v>41167.664670658683</v>
      </c>
      <c r="N7" s="77">
        <v>16167.664670658683</v>
      </c>
      <c r="O7" s="85">
        <v>44006</v>
      </c>
    </row>
    <row r="8" spans="2:15" s="2" customFormat="1" x14ac:dyDescent="0.3">
      <c r="B8" s="128" t="s">
        <v>23</v>
      </c>
      <c r="C8" s="83" t="s">
        <v>28</v>
      </c>
      <c r="D8" s="83"/>
      <c r="E8" s="72">
        <v>43728</v>
      </c>
      <c r="F8" s="77">
        <v>167</v>
      </c>
      <c r="G8" s="75">
        <v>179.64071856287424</v>
      </c>
      <c r="H8" s="129">
        <v>0.03</v>
      </c>
      <c r="I8" s="77">
        <v>30000</v>
      </c>
      <c r="J8" s="83">
        <v>232</v>
      </c>
      <c r="K8" s="74">
        <v>5.45</v>
      </c>
      <c r="L8" s="130">
        <v>38.922155688622759</v>
      </c>
      <c r="M8" s="74">
        <v>41676.646706586827</v>
      </c>
      <c r="N8" s="77">
        <v>11676.646706586827</v>
      </c>
      <c r="O8" s="85" t="s">
        <v>366</v>
      </c>
    </row>
    <row r="9" spans="2:15" s="2" customFormat="1" x14ac:dyDescent="0.3">
      <c r="B9" s="131" t="s">
        <v>23</v>
      </c>
      <c r="C9" s="132" t="s">
        <v>365</v>
      </c>
      <c r="D9" s="74"/>
      <c r="E9" s="72">
        <v>43728</v>
      </c>
      <c r="F9" s="74">
        <v>62.5</v>
      </c>
      <c r="G9" s="75">
        <v>640</v>
      </c>
      <c r="H9" s="35">
        <v>0.04</v>
      </c>
      <c r="I9" s="74">
        <v>40000</v>
      </c>
      <c r="J9" s="74">
        <v>67</v>
      </c>
      <c r="K9" s="74">
        <v>-1.99</v>
      </c>
      <c r="L9" s="130">
        <v>7.2</v>
      </c>
      <c r="M9" s="74">
        <v>42880</v>
      </c>
      <c r="N9" s="77">
        <v>2880</v>
      </c>
      <c r="O9" s="85">
        <v>44162</v>
      </c>
    </row>
    <row r="10" spans="2:15" s="2" customFormat="1" x14ac:dyDescent="0.3">
      <c r="B10" s="131" t="s">
        <v>23</v>
      </c>
      <c r="C10" s="132" t="s">
        <v>365</v>
      </c>
      <c r="D10" s="74"/>
      <c r="E10" s="72">
        <v>43728</v>
      </c>
      <c r="F10" s="74">
        <v>62.5</v>
      </c>
      <c r="G10" s="75">
        <v>640</v>
      </c>
      <c r="H10" s="35">
        <v>0.04</v>
      </c>
      <c r="I10" s="74">
        <v>40000</v>
      </c>
      <c r="J10" s="74">
        <v>78.5</v>
      </c>
      <c r="K10" s="74">
        <v>-1.99</v>
      </c>
      <c r="L10" s="130">
        <v>25.6</v>
      </c>
      <c r="M10" s="74">
        <v>50240</v>
      </c>
      <c r="N10" s="77">
        <v>10240</v>
      </c>
      <c r="O10" s="85">
        <v>44174</v>
      </c>
    </row>
    <row r="11" spans="2:15" s="2" customFormat="1" x14ac:dyDescent="0.3">
      <c r="B11" s="131" t="s">
        <v>23</v>
      </c>
      <c r="C11" s="132" t="s">
        <v>367</v>
      </c>
      <c r="D11" s="74"/>
      <c r="E11" s="72">
        <v>43790</v>
      </c>
      <c r="F11" s="74">
        <v>70</v>
      </c>
      <c r="G11" s="75">
        <v>571.42857142857144</v>
      </c>
      <c r="H11" s="35">
        <v>0.04</v>
      </c>
      <c r="I11" s="74">
        <v>40000</v>
      </c>
      <c r="J11" s="74">
        <v>101</v>
      </c>
      <c r="K11" s="74">
        <v>-1.39</v>
      </c>
      <c r="L11" s="130">
        <v>44.285714285714292</v>
      </c>
      <c r="M11" s="74">
        <v>57714.285714285717</v>
      </c>
      <c r="N11" s="77">
        <v>17714.285714285717</v>
      </c>
      <c r="O11" s="85" t="s">
        <v>368</v>
      </c>
    </row>
    <row r="12" spans="2:15" s="2" customFormat="1" x14ac:dyDescent="0.3">
      <c r="B12" s="131" t="s">
        <v>23</v>
      </c>
      <c r="C12" s="132" t="s">
        <v>367</v>
      </c>
      <c r="D12" s="74"/>
      <c r="E12" s="72">
        <v>43790</v>
      </c>
      <c r="F12" s="74">
        <v>70</v>
      </c>
      <c r="G12" s="75">
        <v>571.42857142857144</v>
      </c>
      <c r="H12" s="35">
        <v>0.04</v>
      </c>
      <c r="I12" s="74">
        <v>40000</v>
      </c>
      <c r="J12" s="74">
        <v>91</v>
      </c>
      <c r="K12" s="74">
        <v>-1.39</v>
      </c>
      <c r="L12" s="130">
        <v>30.000000000000004</v>
      </c>
      <c r="M12" s="74">
        <v>52000</v>
      </c>
      <c r="N12" s="77">
        <v>12000</v>
      </c>
      <c r="O12" s="85">
        <v>44006</v>
      </c>
    </row>
    <row r="13" spans="2:15" s="2" customFormat="1" x14ac:dyDescent="0.3">
      <c r="B13" s="131" t="s">
        <v>23</v>
      </c>
      <c r="C13" s="132" t="s">
        <v>369</v>
      </c>
      <c r="D13" s="74"/>
      <c r="E13" s="72">
        <v>43794</v>
      </c>
      <c r="F13" s="74">
        <v>490</v>
      </c>
      <c r="G13" s="75">
        <v>163.26530612244898</v>
      </c>
      <c r="H13" s="35">
        <v>0.08</v>
      </c>
      <c r="I13" s="74">
        <v>80000</v>
      </c>
      <c r="J13" s="74">
        <v>485</v>
      </c>
      <c r="K13" s="74">
        <v>-2.52</v>
      </c>
      <c r="L13" s="130">
        <v>-1.0204081632653061</v>
      </c>
      <c r="M13" s="74">
        <v>79183.673469387752</v>
      </c>
      <c r="N13" s="77">
        <v>-816.32653061224846</v>
      </c>
      <c r="O13" s="85">
        <v>44074</v>
      </c>
    </row>
    <row r="14" spans="2:15" s="2" customFormat="1" x14ac:dyDescent="0.3">
      <c r="B14" s="131" t="s">
        <v>23</v>
      </c>
      <c r="C14" s="132" t="s">
        <v>58</v>
      </c>
      <c r="D14" s="74"/>
      <c r="E14" s="72">
        <v>43794</v>
      </c>
      <c r="F14" s="74">
        <v>480</v>
      </c>
      <c r="G14" s="75">
        <v>83.333333333333329</v>
      </c>
      <c r="H14" s="35">
        <v>0.04</v>
      </c>
      <c r="I14" s="74">
        <v>40000</v>
      </c>
      <c r="J14" s="74">
        <v>615</v>
      </c>
      <c r="K14" s="74">
        <v>0.25</v>
      </c>
      <c r="L14" s="130">
        <v>28.125</v>
      </c>
      <c r="M14" s="74">
        <v>51250</v>
      </c>
      <c r="N14" s="77">
        <v>11250</v>
      </c>
      <c r="O14" s="85" t="s">
        <v>370</v>
      </c>
    </row>
    <row r="15" spans="2:15" s="2" customFormat="1" x14ac:dyDescent="0.3">
      <c r="B15" s="131" t="s">
        <v>23</v>
      </c>
      <c r="C15" s="132" t="s">
        <v>58</v>
      </c>
      <c r="D15" s="74"/>
      <c r="E15" s="72">
        <v>43794</v>
      </c>
      <c r="F15" s="74">
        <v>480</v>
      </c>
      <c r="G15" s="75">
        <v>83.333333333333329</v>
      </c>
      <c r="H15" s="35">
        <v>0.04</v>
      </c>
      <c r="I15" s="74">
        <v>40000</v>
      </c>
      <c r="J15" s="74">
        <v>560</v>
      </c>
      <c r="K15" s="74">
        <v>0.25</v>
      </c>
      <c r="L15" s="130">
        <v>16.666666666666668</v>
      </c>
      <c r="M15" s="74">
        <v>46666.666666666664</v>
      </c>
      <c r="N15" s="77">
        <v>6666.6666666666642</v>
      </c>
      <c r="O15" s="85">
        <v>44169</v>
      </c>
    </row>
    <row r="16" spans="2:15" s="2" customFormat="1" x14ac:dyDescent="0.3">
      <c r="B16" s="131" t="s">
        <v>23</v>
      </c>
      <c r="C16" s="132" t="s">
        <v>252</v>
      </c>
      <c r="D16" s="74"/>
      <c r="E16" s="72">
        <v>43816</v>
      </c>
      <c r="F16" s="74">
        <v>365</v>
      </c>
      <c r="G16" s="75">
        <v>109.58904109589041</v>
      </c>
      <c r="H16" s="35">
        <v>0.04</v>
      </c>
      <c r="I16" s="74">
        <v>40000</v>
      </c>
      <c r="J16" s="74">
        <v>318</v>
      </c>
      <c r="K16" s="74">
        <v>-1.65</v>
      </c>
      <c r="L16" s="130">
        <v>-12.876712328767123</v>
      </c>
      <c r="M16" s="74">
        <v>34849.315068493153</v>
      </c>
      <c r="N16" s="77">
        <v>-5150.6849315068466</v>
      </c>
      <c r="O16" s="85">
        <v>44006</v>
      </c>
    </row>
    <row r="17" spans="2:15" s="2" customFormat="1" x14ac:dyDescent="0.3">
      <c r="B17" s="131" t="s">
        <v>23</v>
      </c>
      <c r="C17" s="132" t="s">
        <v>252</v>
      </c>
      <c r="D17" s="74"/>
      <c r="E17" s="72">
        <v>43816</v>
      </c>
      <c r="F17" s="74">
        <v>365</v>
      </c>
      <c r="G17" s="75">
        <v>109.58904109589041</v>
      </c>
      <c r="H17" s="35">
        <v>0.04</v>
      </c>
      <c r="I17" s="74">
        <v>40000</v>
      </c>
      <c r="J17" s="74">
        <v>310</v>
      </c>
      <c r="K17" s="74">
        <v>-1.65</v>
      </c>
      <c r="L17" s="130">
        <v>-15.068493150684931</v>
      </c>
      <c r="M17" s="74">
        <v>33972.602739726026</v>
      </c>
      <c r="N17" s="77">
        <v>-6027.3972602739741</v>
      </c>
      <c r="O17" s="85">
        <v>44067</v>
      </c>
    </row>
    <row r="18" spans="2:15" s="2" customFormat="1" x14ac:dyDescent="0.3">
      <c r="B18" s="131" t="s">
        <v>23</v>
      </c>
      <c r="C18" s="132" t="s">
        <v>30</v>
      </c>
      <c r="D18" s="74"/>
      <c r="E18" s="72">
        <v>43826</v>
      </c>
      <c r="F18" s="74">
        <v>740</v>
      </c>
      <c r="G18" s="75">
        <v>108.10810810810811</v>
      </c>
      <c r="H18" s="35">
        <v>0.08</v>
      </c>
      <c r="I18" s="74">
        <v>80000</v>
      </c>
      <c r="J18" s="74">
        <v>605</v>
      </c>
      <c r="K18" s="74">
        <v>-0.46</v>
      </c>
      <c r="L18" s="130">
        <v>-18.243243243243242</v>
      </c>
      <c r="M18" s="74">
        <v>65405.405405405407</v>
      </c>
      <c r="N18" s="77">
        <v>-14594.594594594593</v>
      </c>
      <c r="O18" s="85">
        <v>44196</v>
      </c>
    </row>
    <row r="19" spans="2:15" s="2" customFormat="1" x14ac:dyDescent="0.3">
      <c r="B19" s="131" t="s">
        <v>23</v>
      </c>
      <c r="C19" s="132" t="s">
        <v>257</v>
      </c>
      <c r="D19" s="74"/>
      <c r="E19" s="72">
        <v>43844</v>
      </c>
      <c r="F19" s="74">
        <v>100</v>
      </c>
      <c r="G19" s="75">
        <v>400</v>
      </c>
      <c r="H19" s="35">
        <v>0.04</v>
      </c>
      <c r="I19" s="74">
        <v>40000</v>
      </c>
      <c r="J19" s="74">
        <v>119</v>
      </c>
      <c r="K19" s="74">
        <v>-1.42</v>
      </c>
      <c r="L19" s="130">
        <v>19</v>
      </c>
      <c r="M19" s="74">
        <v>47600</v>
      </c>
      <c r="N19" s="77">
        <v>7600</v>
      </c>
      <c r="O19" s="85" t="s">
        <v>368</v>
      </c>
    </row>
    <row r="20" spans="2:15" s="2" customFormat="1" x14ac:dyDescent="0.3">
      <c r="B20" s="131" t="s">
        <v>23</v>
      </c>
      <c r="C20" s="132" t="s">
        <v>257</v>
      </c>
      <c r="D20" s="74"/>
      <c r="E20" s="72">
        <v>43844</v>
      </c>
      <c r="F20" s="74">
        <v>100</v>
      </c>
      <c r="G20" s="75">
        <v>400</v>
      </c>
      <c r="H20" s="35">
        <v>0.04</v>
      </c>
      <c r="I20" s="74">
        <v>40000</v>
      </c>
      <c r="J20" s="74">
        <v>82</v>
      </c>
      <c r="K20" s="74">
        <v>-1.42</v>
      </c>
      <c r="L20" s="130">
        <v>-18</v>
      </c>
      <c r="M20" s="74">
        <v>32800</v>
      </c>
      <c r="N20" s="77">
        <v>-7200</v>
      </c>
      <c r="O20" s="85">
        <v>44064</v>
      </c>
    </row>
    <row r="21" spans="2:15" s="2" customFormat="1" x14ac:dyDescent="0.3">
      <c r="B21" s="131" t="s">
        <v>23</v>
      </c>
      <c r="C21" s="132" t="s">
        <v>259</v>
      </c>
      <c r="D21" s="74"/>
      <c r="E21" s="72">
        <v>43847</v>
      </c>
      <c r="F21" s="74">
        <v>200</v>
      </c>
      <c r="G21" s="75">
        <v>400</v>
      </c>
      <c r="H21" s="35">
        <v>0.08</v>
      </c>
      <c r="I21" s="74">
        <v>80000</v>
      </c>
      <c r="J21" s="74">
        <v>178</v>
      </c>
      <c r="K21" s="74">
        <v>-1.7</v>
      </c>
      <c r="L21" s="130">
        <v>-11</v>
      </c>
      <c r="M21" s="74">
        <v>71200</v>
      </c>
      <c r="N21" s="77">
        <v>-8800</v>
      </c>
      <c r="O21" s="85" t="s">
        <v>370</v>
      </c>
    </row>
    <row r="22" spans="2:15" s="2" customFormat="1" x14ac:dyDescent="0.3">
      <c r="B22" s="131" t="s">
        <v>23</v>
      </c>
      <c r="C22" s="132" t="s">
        <v>235</v>
      </c>
      <c r="D22" s="74"/>
      <c r="E22" s="72">
        <v>43847</v>
      </c>
      <c r="F22" s="74">
        <v>315</v>
      </c>
      <c r="G22" s="75">
        <v>126.98412698412699</v>
      </c>
      <c r="H22" s="35">
        <v>0.04</v>
      </c>
      <c r="I22" s="74">
        <v>40000</v>
      </c>
      <c r="J22" s="74">
        <v>326</v>
      </c>
      <c r="K22" s="74">
        <v>-0.74</v>
      </c>
      <c r="L22" s="130">
        <v>3.4920634920634921</v>
      </c>
      <c r="M22" s="74">
        <v>41396.825396825399</v>
      </c>
      <c r="N22" s="77">
        <v>1396.8253968253994</v>
      </c>
      <c r="O22" s="85">
        <v>44006</v>
      </c>
    </row>
    <row r="23" spans="2:15" s="2" customFormat="1" x14ac:dyDescent="0.3">
      <c r="B23" s="131" t="s">
        <v>23</v>
      </c>
      <c r="C23" s="132" t="s">
        <v>235</v>
      </c>
      <c r="D23" s="74"/>
      <c r="E23" s="72">
        <v>43847</v>
      </c>
      <c r="F23" s="74">
        <v>315</v>
      </c>
      <c r="G23" s="75">
        <v>126.98412698412699</v>
      </c>
      <c r="H23" s="35">
        <v>0.04</v>
      </c>
      <c r="I23" s="74">
        <v>40000</v>
      </c>
      <c r="J23" s="74">
        <v>362.5</v>
      </c>
      <c r="K23" s="74">
        <v>-0.74</v>
      </c>
      <c r="L23" s="130">
        <v>15.079365079365079</v>
      </c>
      <c r="M23" s="74">
        <v>46031.746031746035</v>
      </c>
      <c r="N23" s="77">
        <v>6031.7460317460354</v>
      </c>
      <c r="O23" s="85">
        <v>44064</v>
      </c>
    </row>
    <row r="24" spans="2:15" s="2" customFormat="1" x14ac:dyDescent="0.3">
      <c r="B24" s="131" t="s">
        <v>23</v>
      </c>
      <c r="C24" s="83" t="s">
        <v>340</v>
      </c>
      <c r="D24" s="77"/>
      <c r="E24" s="72">
        <v>43861</v>
      </c>
      <c r="F24" s="77">
        <v>260</v>
      </c>
      <c r="G24" s="75">
        <v>153.84615384615384</v>
      </c>
      <c r="H24" s="129">
        <v>0.04</v>
      </c>
      <c r="I24" s="77">
        <v>40000</v>
      </c>
      <c r="J24" s="83">
        <v>290</v>
      </c>
      <c r="K24" s="74">
        <v>-4.2300000000000004</v>
      </c>
      <c r="L24" s="130">
        <v>11.538461538461538</v>
      </c>
      <c r="M24" s="74">
        <v>44615.384615384617</v>
      </c>
      <c r="N24" s="77">
        <v>4615.3846153846171</v>
      </c>
      <c r="O24" s="133">
        <v>44328</v>
      </c>
    </row>
    <row r="25" spans="2:15" s="2" customFormat="1" x14ac:dyDescent="0.3">
      <c r="B25" s="131" t="s">
        <v>23</v>
      </c>
      <c r="C25" s="132" t="s">
        <v>264</v>
      </c>
      <c r="D25" s="74"/>
      <c r="E25" s="72">
        <v>43875</v>
      </c>
      <c r="F25" s="74">
        <v>528</v>
      </c>
      <c r="G25" s="75">
        <v>75.757575757575751</v>
      </c>
      <c r="H25" s="35">
        <v>0.04</v>
      </c>
      <c r="I25" s="74">
        <v>40000</v>
      </c>
      <c r="J25" s="74">
        <v>660</v>
      </c>
      <c r="K25" s="74" t="s">
        <v>191</v>
      </c>
      <c r="L25" s="130">
        <v>25</v>
      </c>
      <c r="M25" s="74">
        <v>49999.999999999993</v>
      </c>
      <c r="N25" s="77">
        <v>9999.9999999999927</v>
      </c>
      <c r="O25" s="85" t="s">
        <v>371</v>
      </c>
    </row>
    <row r="26" spans="2:15" x14ac:dyDescent="0.3">
      <c r="B26" s="131" t="s">
        <v>23</v>
      </c>
      <c r="C26" s="132" t="s">
        <v>264</v>
      </c>
      <c r="D26" s="74"/>
      <c r="E26" s="72">
        <v>43875</v>
      </c>
      <c r="F26" s="74">
        <v>528</v>
      </c>
      <c r="G26" s="75">
        <v>75.757575757575751</v>
      </c>
      <c r="H26" s="35">
        <v>0.04</v>
      </c>
      <c r="I26" s="74">
        <v>40000</v>
      </c>
      <c r="J26" s="74">
        <v>705</v>
      </c>
      <c r="K26" s="74" t="s">
        <v>191</v>
      </c>
      <c r="L26" s="130">
        <v>33.522727272727273</v>
      </c>
      <c r="M26" s="74">
        <v>53409.090909090904</v>
      </c>
      <c r="N26" s="77">
        <v>13409.090909090904</v>
      </c>
      <c r="O26" s="85" t="s">
        <v>372</v>
      </c>
    </row>
    <row r="27" spans="2:15" x14ac:dyDescent="0.3">
      <c r="B27" s="131" t="s">
        <v>178</v>
      </c>
      <c r="C27" s="37"/>
      <c r="D27" s="74"/>
      <c r="E27" s="72">
        <v>43880</v>
      </c>
      <c r="F27" s="74">
        <v>71</v>
      </c>
      <c r="G27" s="75">
        <v>563.38028169014081</v>
      </c>
      <c r="H27" s="35">
        <v>0.04</v>
      </c>
      <c r="I27" s="74">
        <v>40000</v>
      </c>
      <c r="J27" s="74">
        <v>125.2</v>
      </c>
      <c r="K27" s="74">
        <v>0.08</v>
      </c>
      <c r="L27" s="130">
        <v>76.338028169014095</v>
      </c>
      <c r="M27" s="74">
        <v>70535.211267605628</v>
      </c>
      <c r="N27" s="77">
        <v>30535.211267605628</v>
      </c>
      <c r="O27" s="85"/>
    </row>
    <row r="28" spans="2:15" x14ac:dyDescent="0.3">
      <c r="B28" s="131" t="s">
        <v>178</v>
      </c>
      <c r="C28" s="37"/>
      <c r="D28" s="74"/>
      <c r="E28" s="72">
        <v>43889</v>
      </c>
      <c r="F28" s="74">
        <v>60</v>
      </c>
      <c r="G28" s="75">
        <v>666.66666666666663</v>
      </c>
      <c r="H28" s="35">
        <v>0.04</v>
      </c>
      <c r="I28" s="74">
        <v>40000</v>
      </c>
      <c r="J28" s="74">
        <v>125.2</v>
      </c>
      <c r="K28" s="74">
        <v>0.08</v>
      </c>
      <c r="L28" s="130">
        <v>108.66666666666667</v>
      </c>
      <c r="M28" s="74">
        <v>83466.666666666657</v>
      </c>
      <c r="N28" s="77">
        <v>43466.666666666657</v>
      </c>
      <c r="O28" s="85"/>
    </row>
    <row r="29" spans="2:15" x14ac:dyDescent="0.3">
      <c r="B29" s="128" t="s">
        <v>23</v>
      </c>
      <c r="C29" s="83" t="s">
        <v>231</v>
      </c>
      <c r="D29" s="77"/>
      <c r="E29" s="72">
        <v>43889</v>
      </c>
      <c r="F29" s="77">
        <v>20</v>
      </c>
      <c r="G29" s="75">
        <v>4000</v>
      </c>
      <c r="H29" s="129">
        <v>0.08</v>
      </c>
      <c r="I29" s="77">
        <v>80000</v>
      </c>
      <c r="J29" s="83">
        <v>21.35</v>
      </c>
      <c r="K29" s="74">
        <v>-3.86</v>
      </c>
      <c r="L29" s="130">
        <v>6.7500000000000071</v>
      </c>
      <c r="M29" s="74">
        <v>85400</v>
      </c>
      <c r="N29" s="77">
        <v>5400</v>
      </c>
      <c r="O29" s="85">
        <v>44006</v>
      </c>
    </row>
    <row r="30" spans="2:15" x14ac:dyDescent="0.3">
      <c r="B30" s="128" t="s">
        <v>23</v>
      </c>
      <c r="C30" s="83" t="s">
        <v>278</v>
      </c>
      <c r="D30" s="77"/>
      <c r="E30" s="72">
        <v>43895</v>
      </c>
      <c r="F30" s="77">
        <v>80</v>
      </c>
      <c r="G30" s="75">
        <v>500</v>
      </c>
      <c r="H30" s="129">
        <v>0.04</v>
      </c>
      <c r="I30" s="77">
        <v>40000</v>
      </c>
      <c r="J30" s="83">
        <v>60</v>
      </c>
      <c r="K30" s="74">
        <v>-2.15</v>
      </c>
      <c r="L30" s="130">
        <v>-25</v>
      </c>
      <c r="M30" s="74">
        <v>30000</v>
      </c>
      <c r="N30" s="77">
        <v>-10000</v>
      </c>
      <c r="O30" s="85">
        <v>44054</v>
      </c>
    </row>
    <row r="31" spans="2:15" x14ac:dyDescent="0.3">
      <c r="B31" s="131" t="s">
        <v>23</v>
      </c>
      <c r="C31" s="83" t="s">
        <v>315</v>
      </c>
      <c r="D31" s="77"/>
      <c r="E31" s="134">
        <v>43895</v>
      </c>
      <c r="F31" s="77">
        <v>144</v>
      </c>
      <c r="G31" s="75">
        <v>277.77777777777777</v>
      </c>
      <c r="H31" s="129">
        <v>0.04</v>
      </c>
      <c r="I31" s="77">
        <v>40000</v>
      </c>
      <c r="J31" s="83">
        <v>168</v>
      </c>
      <c r="K31" s="74">
        <v>-2.85</v>
      </c>
      <c r="L31" s="130">
        <v>16.666666666666668</v>
      </c>
      <c r="M31" s="74">
        <v>46666.666666666664</v>
      </c>
      <c r="N31" s="77">
        <v>6666.6666666666642</v>
      </c>
      <c r="O31" s="85">
        <v>44013</v>
      </c>
    </row>
    <row r="32" spans="2:15" x14ac:dyDescent="0.3">
      <c r="B32" s="128" t="s">
        <v>23</v>
      </c>
      <c r="C32" s="83" t="s">
        <v>373</v>
      </c>
      <c r="D32" s="77"/>
      <c r="E32" s="134">
        <v>43895</v>
      </c>
      <c r="F32" s="77">
        <v>240</v>
      </c>
      <c r="G32" s="75">
        <v>166.66666666666666</v>
      </c>
      <c r="H32" s="129">
        <v>0.04</v>
      </c>
      <c r="I32" s="77">
        <v>40000</v>
      </c>
      <c r="J32" s="83">
        <v>220</v>
      </c>
      <c r="K32" s="74">
        <v>-0.14000000000000001</v>
      </c>
      <c r="L32" s="130">
        <v>-8.3333333333333339</v>
      </c>
      <c r="M32" s="74">
        <v>36666.666666666664</v>
      </c>
      <c r="N32" s="77">
        <v>-3333.3333333333358</v>
      </c>
      <c r="O32" s="133">
        <v>44013</v>
      </c>
    </row>
    <row r="33" spans="2:15" x14ac:dyDescent="0.3">
      <c r="B33" s="128" t="s">
        <v>23</v>
      </c>
      <c r="C33" s="83" t="s">
        <v>275</v>
      </c>
      <c r="D33" s="77"/>
      <c r="E33" s="134">
        <v>44013</v>
      </c>
      <c r="F33" s="77">
        <v>144</v>
      </c>
      <c r="G33" s="75">
        <v>277.77777777777777</v>
      </c>
      <c r="H33" s="129">
        <v>0.04</v>
      </c>
      <c r="I33" s="77">
        <v>40000</v>
      </c>
      <c r="J33" s="83">
        <v>152</v>
      </c>
      <c r="K33" s="74">
        <v>-1.79</v>
      </c>
      <c r="L33" s="130">
        <v>5.5555555555555554</v>
      </c>
      <c r="M33" s="74">
        <v>42222.222222222219</v>
      </c>
      <c r="N33" s="77">
        <v>2222.222222222219</v>
      </c>
      <c r="O33" s="133">
        <v>44102</v>
      </c>
    </row>
    <row r="34" spans="2:15" x14ac:dyDescent="0.3">
      <c r="B34" s="131" t="s">
        <v>23</v>
      </c>
      <c r="C34" s="83" t="s">
        <v>31</v>
      </c>
      <c r="D34" s="77"/>
      <c r="E34" s="134">
        <v>44020</v>
      </c>
      <c r="F34" s="77">
        <v>35</v>
      </c>
      <c r="G34" s="75">
        <v>1142.8571428571429</v>
      </c>
      <c r="H34" s="129">
        <v>0.04</v>
      </c>
      <c r="I34" s="77">
        <v>40000</v>
      </c>
      <c r="J34" s="83">
        <v>35.799999999999997</v>
      </c>
      <c r="K34" s="74">
        <v>-3.97</v>
      </c>
      <c r="L34" s="130">
        <v>2.2857142857142776</v>
      </c>
      <c r="M34" s="74">
        <v>40914.28571428571</v>
      </c>
      <c r="N34" s="77">
        <v>914.28571428571013</v>
      </c>
      <c r="O34" s="133">
        <v>44054</v>
      </c>
    </row>
    <row r="35" spans="2:15" x14ac:dyDescent="0.3">
      <c r="B35" s="128" t="s">
        <v>23</v>
      </c>
      <c r="C35" s="83" t="s">
        <v>31</v>
      </c>
      <c r="D35" s="77"/>
      <c r="E35" s="134">
        <v>44020</v>
      </c>
      <c r="F35" s="77">
        <v>35</v>
      </c>
      <c r="G35" s="75">
        <v>1142.8571428571429</v>
      </c>
      <c r="H35" s="129">
        <v>0.04</v>
      </c>
      <c r="I35" s="77">
        <v>40000</v>
      </c>
      <c r="J35" s="83">
        <v>36</v>
      </c>
      <c r="K35" s="74">
        <v>-3.97</v>
      </c>
      <c r="L35" s="130">
        <v>2.8571428571428572</v>
      </c>
      <c r="M35" s="74">
        <v>41142.857142857145</v>
      </c>
      <c r="N35" s="77">
        <v>1142.8571428571449</v>
      </c>
      <c r="O35" s="133">
        <v>44074</v>
      </c>
    </row>
    <row r="36" spans="2:15" x14ac:dyDescent="0.3">
      <c r="B36" s="128" t="s">
        <v>23</v>
      </c>
      <c r="C36" s="83" t="s">
        <v>290</v>
      </c>
      <c r="D36" s="77"/>
      <c r="E36" s="134">
        <v>44026</v>
      </c>
      <c r="F36" s="77">
        <v>39</v>
      </c>
      <c r="G36" s="75">
        <v>1025.6410256410256</v>
      </c>
      <c r="H36" s="129">
        <v>0.04</v>
      </c>
      <c r="I36" s="77">
        <v>40000</v>
      </c>
      <c r="J36" s="83">
        <v>40.5</v>
      </c>
      <c r="K36" s="74">
        <v>-4.16</v>
      </c>
      <c r="L36" s="130">
        <v>3.8461538461538458</v>
      </c>
      <c r="M36" s="74">
        <v>41538.461538461539</v>
      </c>
      <c r="N36" s="77">
        <v>1538.461538461539</v>
      </c>
      <c r="O36" s="133">
        <v>44033</v>
      </c>
    </row>
    <row r="37" spans="2:15" x14ac:dyDescent="0.3">
      <c r="B37" s="128" t="s">
        <v>23</v>
      </c>
      <c r="C37" s="83" t="s">
        <v>374</v>
      </c>
      <c r="D37" s="77"/>
      <c r="E37" s="134">
        <v>44033</v>
      </c>
      <c r="F37" s="77">
        <v>455</v>
      </c>
      <c r="G37" s="75">
        <v>87.912087912087912</v>
      </c>
      <c r="H37" s="129">
        <v>0.04</v>
      </c>
      <c r="I37" s="77">
        <v>40000</v>
      </c>
      <c r="J37" s="83">
        <v>495</v>
      </c>
      <c r="K37" s="74">
        <v>-0.99</v>
      </c>
      <c r="L37" s="130">
        <v>8.791208791208792</v>
      </c>
      <c r="M37" s="74">
        <v>43516.483516483517</v>
      </c>
      <c r="N37" s="77">
        <v>3516.4835164835167</v>
      </c>
      <c r="O37" s="133">
        <v>44068</v>
      </c>
    </row>
    <row r="38" spans="2:15" x14ac:dyDescent="0.3">
      <c r="B38" s="128" t="s">
        <v>23</v>
      </c>
      <c r="C38" s="83" t="s">
        <v>375</v>
      </c>
      <c r="D38" s="77"/>
      <c r="E38" s="134">
        <v>44033</v>
      </c>
      <c r="F38" s="77">
        <v>40</v>
      </c>
      <c r="G38" s="75">
        <v>1000</v>
      </c>
      <c r="H38" s="129">
        <v>0.04</v>
      </c>
      <c r="I38" s="77">
        <v>40000</v>
      </c>
      <c r="J38" s="83">
        <v>40</v>
      </c>
      <c r="K38" s="74">
        <v>-3.37</v>
      </c>
      <c r="L38" s="130">
        <v>0</v>
      </c>
      <c r="M38" s="74">
        <v>40000</v>
      </c>
      <c r="N38" s="77">
        <v>0</v>
      </c>
      <c r="O38" s="133">
        <v>44162</v>
      </c>
    </row>
    <row r="39" spans="2:15" x14ac:dyDescent="0.3">
      <c r="B39" s="131" t="s">
        <v>23</v>
      </c>
      <c r="C39" s="83" t="s">
        <v>376</v>
      </c>
      <c r="D39" s="77"/>
      <c r="E39" s="134">
        <v>44033</v>
      </c>
      <c r="F39" s="77">
        <v>255</v>
      </c>
      <c r="G39" s="75">
        <v>156.86274509803923</v>
      </c>
      <c r="H39" s="129">
        <v>0.04</v>
      </c>
      <c r="I39" s="77">
        <v>40000</v>
      </c>
      <c r="J39" s="83">
        <v>280</v>
      </c>
      <c r="K39" s="74">
        <v>-1.86</v>
      </c>
      <c r="L39" s="130">
        <v>9.8039215686274517</v>
      </c>
      <c r="M39" s="74">
        <v>43921.568627450986</v>
      </c>
      <c r="N39" s="77">
        <v>3921.5686274509862</v>
      </c>
      <c r="O39" s="85">
        <v>44089</v>
      </c>
    </row>
    <row r="40" spans="2:15" x14ac:dyDescent="0.3">
      <c r="B40" s="128" t="s">
        <v>23</v>
      </c>
      <c r="C40" s="83" t="s">
        <v>294</v>
      </c>
      <c r="D40" s="77"/>
      <c r="E40" s="134">
        <v>44035</v>
      </c>
      <c r="F40" s="77">
        <v>1700</v>
      </c>
      <c r="G40" s="75">
        <v>11.764705882352942</v>
      </c>
      <c r="H40" s="129">
        <v>0.02</v>
      </c>
      <c r="I40" s="77">
        <v>20000</v>
      </c>
      <c r="J40" s="83">
        <v>2240</v>
      </c>
      <c r="K40" s="74">
        <v>-2.79</v>
      </c>
      <c r="L40" s="130">
        <v>31.764705882352942</v>
      </c>
      <c r="M40" s="74">
        <v>26352.941176470591</v>
      </c>
      <c r="N40" s="77">
        <v>6352.941176470591</v>
      </c>
      <c r="O40" s="133"/>
    </row>
    <row r="41" spans="2:15" x14ac:dyDescent="0.3">
      <c r="B41" s="131" t="s">
        <v>23</v>
      </c>
      <c r="C41" s="83" t="s">
        <v>294</v>
      </c>
      <c r="D41" s="77"/>
      <c r="E41" s="134">
        <v>44035</v>
      </c>
      <c r="F41" s="77">
        <v>1700</v>
      </c>
      <c r="G41" s="75">
        <v>11.764705882352942</v>
      </c>
      <c r="H41" s="129">
        <v>0.02</v>
      </c>
      <c r="I41" s="77">
        <v>20000</v>
      </c>
      <c r="J41" s="83">
        <v>2600</v>
      </c>
      <c r="K41" s="74">
        <v>-2.79</v>
      </c>
      <c r="L41" s="130">
        <v>52.941176470588232</v>
      </c>
      <c r="M41" s="74">
        <v>30588.23529411765</v>
      </c>
      <c r="N41" s="77">
        <v>10588.23529411765</v>
      </c>
      <c r="O41" s="133"/>
    </row>
    <row r="42" spans="2:15" x14ac:dyDescent="0.3">
      <c r="B42" s="128" t="s">
        <v>23</v>
      </c>
      <c r="C42" s="83" t="s">
        <v>377</v>
      </c>
      <c r="D42" s="83"/>
      <c r="E42" s="134">
        <v>44041</v>
      </c>
      <c r="F42" s="77">
        <v>317</v>
      </c>
      <c r="G42" s="75">
        <v>126.18296529968454</v>
      </c>
      <c r="H42" s="129">
        <v>0.04</v>
      </c>
      <c r="I42" s="77">
        <v>40000</v>
      </c>
      <c r="J42" s="83">
        <v>380</v>
      </c>
      <c r="K42" s="74">
        <v>0.11</v>
      </c>
      <c r="L42" s="130">
        <v>19.873817034700316</v>
      </c>
      <c r="M42" s="74">
        <v>47949.526813880126</v>
      </c>
      <c r="N42" s="77">
        <v>7949.5268138801257</v>
      </c>
      <c r="O42" s="133">
        <v>44047</v>
      </c>
    </row>
    <row r="43" spans="2:15" x14ac:dyDescent="0.3">
      <c r="B43" s="128" t="s">
        <v>23</v>
      </c>
      <c r="C43" s="83" t="s">
        <v>83</v>
      </c>
      <c r="D43" s="83"/>
      <c r="E43" s="134">
        <v>44041</v>
      </c>
      <c r="F43" s="77">
        <v>34</v>
      </c>
      <c r="G43" s="75">
        <v>1176.4705882352941</v>
      </c>
      <c r="H43" s="129">
        <v>0.04</v>
      </c>
      <c r="I43" s="77">
        <v>40000</v>
      </c>
      <c r="J43" s="83">
        <v>29</v>
      </c>
      <c r="K43" s="74">
        <v>2.35</v>
      </c>
      <c r="L43" s="130">
        <v>-14.705882352941176</v>
      </c>
      <c r="M43" s="74">
        <v>34117.647058823532</v>
      </c>
      <c r="N43" s="77">
        <v>-5882.3529411764684</v>
      </c>
      <c r="O43" s="133">
        <v>44126</v>
      </c>
    </row>
    <row r="44" spans="2:15" x14ac:dyDescent="0.3">
      <c r="B44" s="131" t="s">
        <v>23</v>
      </c>
      <c r="C44" s="83" t="s">
        <v>84</v>
      </c>
      <c r="D44" s="83"/>
      <c r="E44" s="134">
        <v>44046</v>
      </c>
      <c r="F44" s="77">
        <v>205</v>
      </c>
      <c r="G44" s="75">
        <v>195.1219512195122</v>
      </c>
      <c r="H44" s="129">
        <v>0.04</v>
      </c>
      <c r="I44" s="77">
        <v>40000</v>
      </c>
      <c r="J44" s="83">
        <v>242</v>
      </c>
      <c r="K44" s="74">
        <v>3.62</v>
      </c>
      <c r="L44" s="130">
        <v>18.04878048780488</v>
      </c>
      <c r="M44" s="74">
        <v>47219.512195121955</v>
      </c>
      <c r="N44" s="77">
        <v>7219.5121951219553</v>
      </c>
      <c r="O44" s="85">
        <v>44089</v>
      </c>
    </row>
    <row r="45" spans="2:15" x14ac:dyDescent="0.3">
      <c r="B45" s="131" t="s">
        <v>23</v>
      </c>
      <c r="C45" s="83" t="s">
        <v>378</v>
      </c>
      <c r="D45" s="83"/>
      <c r="E45" s="134">
        <v>44046</v>
      </c>
      <c r="F45" s="77">
        <v>117</v>
      </c>
      <c r="G45" s="75">
        <v>341.88034188034186</v>
      </c>
      <c r="H45" s="129">
        <v>0.04</v>
      </c>
      <c r="I45" s="77">
        <v>40000</v>
      </c>
      <c r="J45" s="83">
        <v>185</v>
      </c>
      <c r="K45" s="74">
        <v>-2.5</v>
      </c>
      <c r="L45" s="130">
        <v>58.119658119658126</v>
      </c>
      <c r="M45" s="74">
        <v>63247.863247863243</v>
      </c>
      <c r="N45" s="77">
        <v>23247.863247863243</v>
      </c>
      <c r="O45" s="85">
        <v>44180</v>
      </c>
    </row>
    <row r="46" spans="2:15" x14ac:dyDescent="0.3">
      <c r="B46" s="128" t="s">
        <v>23</v>
      </c>
      <c r="C46" s="83" t="s">
        <v>239</v>
      </c>
      <c r="D46" s="83"/>
      <c r="E46" s="134">
        <v>44047</v>
      </c>
      <c r="F46" s="77">
        <v>435</v>
      </c>
      <c r="G46" s="75">
        <v>91.954022988505741</v>
      </c>
      <c r="H46" s="129">
        <v>0.04</v>
      </c>
      <c r="I46" s="77">
        <v>40000</v>
      </c>
      <c r="J46" s="83">
        <v>489</v>
      </c>
      <c r="K46" s="74">
        <v>4.8899999999999997</v>
      </c>
      <c r="L46" s="130">
        <v>12.413793103448278</v>
      </c>
      <c r="M46" s="74">
        <v>44965.517241379304</v>
      </c>
      <c r="N46" s="77">
        <v>4965.5172413793043</v>
      </c>
      <c r="O46" s="133">
        <v>44182</v>
      </c>
    </row>
    <row r="47" spans="2:15" x14ac:dyDescent="0.3">
      <c r="B47" s="128" t="s">
        <v>23</v>
      </c>
      <c r="C47" s="83" t="s">
        <v>85</v>
      </c>
      <c r="D47" s="83"/>
      <c r="E47" s="134">
        <v>44053</v>
      </c>
      <c r="F47" s="77">
        <v>225</v>
      </c>
      <c r="G47" s="75">
        <v>355.55555555555554</v>
      </c>
      <c r="H47" s="129">
        <v>0.08</v>
      </c>
      <c r="I47" s="77">
        <v>80000</v>
      </c>
      <c r="J47" s="83">
        <v>205</v>
      </c>
      <c r="K47" s="74">
        <v>-1.81</v>
      </c>
      <c r="L47" s="130">
        <v>-8.8888888888888893</v>
      </c>
      <c r="M47" s="74">
        <v>72888.888888888891</v>
      </c>
      <c r="N47" s="77">
        <v>-7111.1111111111095</v>
      </c>
      <c r="O47" s="133"/>
    </row>
    <row r="48" spans="2:15" x14ac:dyDescent="0.3">
      <c r="B48" s="128" t="s">
        <v>23</v>
      </c>
      <c r="C48" s="83" t="s">
        <v>379</v>
      </c>
      <c r="D48" s="83"/>
      <c r="E48" s="134">
        <v>44053</v>
      </c>
      <c r="F48" s="77">
        <v>285</v>
      </c>
      <c r="G48" s="75">
        <v>140.35087719298247</v>
      </c>
      <c r="H48" s="129">
        <v>0.04</v>
      </c>
      <c r="I48" s="77">
        <v>40000</v>
      </c>
      <c r="J48" s="83">
        <v>385</v>
      </c>
      <c r="K48" s="74">
        <v>-0.3</v>
      </c>
      <c r="L48" s="130">
        <v>35.087719298245609</v>
      </c>
      <c r="M48" s="74">
        <v>54035.087719298252</v>
      </c>
      <c r="N48" s="77">
        <v>14035.087719298252</v>
      </c>
      <c r="O48" s="133">
        <v>44127</v>
      </c>
    </row>
    <row r="49" spans="2:15" x14ac:dyDescent="0.3">
      <c r="B49" s="128" t="s">
        <v>23</v>
      </c>
      <c r="C49" s="83" t="s">
        <v>380</v>
      </c>
      <c r="D49" s="83"/>
      <c r="E49" s="134">
        <v>44054</v>
      </c>
      <c r="F49" s="77">
        <v>205</v>
      </c>
      <c r="G49" s="75">
        <v>195.1219512195122</v>
      </c>
      <c r="H49" s="129">
        <v>0.04</v>
      </c>
      <c r="I49" s="77">
        <v>40000</v>
      </c>
      <c r="J49" s="83">
        <v>206</v>
      </c>
      <c r="K49" s="74">
        <v>0.73</v>
      </c>
      <c r="L49" s="130">
        <v>0.48780487804878053</v>
      </c>
      <c r="M49" s="74">
        <v>40195.121951219509</v>
      </c>
      <c r="N49" s="77">
        <v>195.12195121950936</v>
      </c>
      <c r="O49" s="133">
        <v>44074</v>
      </c>
    </row>
    <row r="50" spans="2:15" x14ac:dyDescent="0.3">
      <c r="B50" s="131" t="s">
        <v>23</v>
      </c>
      <c r="C50" s="83" t="s">
        <v>343</v>
      </c>
      <c r="D50" s="83"/>
      <c r="E50" s="134">
        <v>44064</v>
      </c>
      <c r="F50" s="77">
        <v>260</v>
      </c>
      <c r="G50" s="75">
        <v>153.84615384615384</v>
      </c>
      <c r="H50" s="129">
        <v>0.04</v>
      </c>
      <c r="I50" s="77">
        <v>40000</v>
      </c>
      <c r="J50" s="83">
        <v>289</v>
      </c>
      <c r="K50" s="74">
        <v>-1.08</v>
      </c>
      <c r="L50" s="130">
        <v>11.153846153846153</v>
      </c>
      <c r="M50" s="74">
        <v>44461.538461538461</v>
      </c>
      <c r="N50" s="77">
        <v>4461.538461538461</v>
      </c>
      <c r="O50" s="85">
        <v>44189</v>
      </c>
    </row>
    <row r="51" spans="2:15" x14ac:dyDescent="0.3">
      <c r="B51" s="131" t="s">
        <v>23</v>
      </c>
      <c r="C51" s="83" t="s">
        <v>86</v>
      </c>
      <c r="D51" s="83"/>
      <c r="E51" s="134">
        <v>44064</v>
      </c>
      <c r="F51" s="77">
        <v>272</v>
      </c>
      <c r="G51" s="75">
        <v>147.05882352941177</v>
      </c>
      <c r="H51" s="129">
        <v>0.04</v>
      </c>
      <c r="I51" s="77">
        <v>40000</v>
      </c>
      <c r="J51" s="83">
        <v>277</v>
      </c>
      <c r="K51" s="74">
        <v>1.06</v>
      </c>
      <c r="L51" s="130">
        <v>1.838235294117647</v>
      </c>
      <c r="M51" s="74">
        <v>40735.294117647063</v>
      </c>
      <c r="N51" s="77">
        <v>735.2941176470631</v>
      </c>
      <c r="O51" s="85">
        <v>44074</v>
      </c>
    </row>
    <row r="52" spans="2:15" x14ac:dyDescent="0.3">
      <c r="B52" s="131" t="s">
        <v>23</v>
      </c>
      <c r="C52" s="83" t="s">
        <v>381</v>
      </c>
      <c r="D52" s="83"/>
      <c r="E52" s="134">
        <v>44067</v>
      </c>
      <c r="F52" s="77">
        <v>308</v>
      </c>
      <c r="G52" s="75">
        <v>129.87012987012986</v>
      </c>
      <c r="H52" s="129">
        <v>0.04</v>
      </c>
      <c r="I52" s="77">
        <v>40000</v>
      </c>
      <c r="J52" s="83">
        <v>385</v>
      </c>
      <c r="K52" s="74">
        <v>-0.6</v>
      </c>
      <c r="L52" s="130">
        <v>25</v>
      </c>
      <c r="M52" s="74">
        <v>49999.999999999993</v>
      </c>
      <c r="N52" s="77">
        <v>9999.9999999999927</v>
      </c>
      <c r="O52" s="85">
        <v>44169</v>
      </c>
    </row>
    <row r="53" spans="2:15" x14ac:dyDescent="0.3">
      <c r="B53" s="131" t="s">
        <v>23</v>
      </c>
      <c r="C53" s="83" t="s">
        <v>44</v>
      </c>
      <c r="D53" s="83"/>
      <c r="E53" s="134">
        <v>44069</v>
      </c>
      <c r="F53" s="77">
        <v>190</v>
      </c>
      <c r="G53" s="75">
        <v>210.52631578947367</v>
      </c>
      <c r="H53" s="129">
        <v>0.04</v>
      </c>
      <c r="I53" s="77">
        <v>40000</v>
      </c>
      <c r="J53" s="83">
        <v>217.5</v>
      </c>
      <c r="K53" s="74">
        <v>-2.41</v>
      </c>
      <c r="L53" s="130">
        <v>14.473684210526317</v>
      </c>
      <c r="M53" s="74">
        <v>45789.473684210527</v>
      </c>
      <c r="N53" s="77">
        <v>5789.4736842105267</v>
      </c>
      <c r="O53" s="133">
        <v>44174</v>
      </c>
    </row>
    <row r="54" spans="2:15" x14ac:dyDescent="0.3">
      <c r="B54" s="131" t="s">
        <v>23</v>
      </c>
      <c r="C54" s="83" t="s">
        <v>382</v>
      </c>
      <c r="D54" s="83"/>
      <c r="E54" s="134">
        <v>44074</v>
      </c>
      <c r="F54" s="77">
        <v>182</v>
      </c>
      <c r="G54" s="75">
        <v>219.78021978021977</v>
      </c>
      <c r="H54" s="129">
        <v>0.04</v>
      </c>
      <c r="I54" s="77">
        <v>40000</v>
      </c>
      <c r="J54" s="83">
        <v>218</v>
      </c>
      <c r="K54" s="74">
        <v>-0.4</v>
      </c>
      <c r="L54" s="130">
        <v>19.780219780219781</v>
      </c>
      <c r="M54" s="74">
        <v>47912.087912087911</v>
      </c>
      <c r="N54" s="77">
        <v>7912.0879120879108</v>
      </c>
      <c r="O54" s="85">
        <v>44189</v>
      </c>
    </row>
    <row r="55" spans="2:15" x14ac:dyDescent="0.3">
      <c r="B55" s="131" t="s">
        <v>23</v>
      </c>
      <c r="C55" s="83">
        <v>533033</v>
      </c>
      <c r="D55" s="83" t="s">
        <v>383</v>
      </c>
      <c r="E55" s="134">
        <v>44074</v>
      </c>
      <c r="F55" s="77">
        <v>257</v>
      </c>
      <c r="G55" s="75">
        <v>155.64202334630349</v>
      </c>
      <c r="H55" s="129">
        <v>0.04</v>
      </c>
      <c r="I55" s="77">
        <v>40000</v>
      </c>
      <c r="J55" s="83">
        <v>370</v>
      </c>
      <c r="K55" s="74" t="s">
        <v>191</v>
      </c>
      <c r="L55" s="130">
        <v>43.968871595330739</v>
      </c>
      <c r="M55" s="74">
        <v>57587.548638132292</v>
      </c>
      <c r="N55" s="77">
        <v>17587.548638132292</v>
      </c>
      <c r="O55" s="85">
        <v>44207</v>
      </c>
    </row>
    <row r="56" spans="2:15" x14ac:dyDescent="0.3">
      <c r="B56" s="131" t="s">
        <v>23</v>
      </c>
      <c r="C56" s="83" t="s">
        <v>384</v>
      </c>
      <c r="D56" s="83"/>
      <c r="E56" s="134">
        <v>44074</v>
      </c>
      <c r="F56" s="77">
        <v>69.5</v>
      </c>
      <c r="G56" s="75">
        <v>575.53956834532369</v>
      </c>
      <c r="H56" s="129">
        <v>0.04</v>
      </c>
      <c r="I56" s="77">
        <v>40000</v>
      </c>
      <c r="J56" s="83">
        <v>97</v>
      </c>
      <c r="K56" s="74">
        <v>-0.68</v>
      </c>
      <c r="L56" s="130">
        <v>39.568345323741013</v>
      </c>
      <c r="M56" s="74">
        <v>55827.338129496398</v>
      </c>
      <c r="N56" s="77">
        <v>15827.338129496398</v>
      </c>
      <c r="O56" s="85">
        <v>44183</v>
      </c>
    </row>
    <row r="57" spans="2:15" x14ac:dyDescent="0.3">
      <c r="B57" s="131" t="s">
        <v>23</v>
      </c>
      <c r="C57" s="83" t="s">
        <v>84</v>
      </c>
      <c r="D57" s="83"/>
      <c r="E57" s="134">
        <v>44074</v>
      </c>
      <c r="F57" s="77">
        <v>220</v>
      </c>
      <c r="G57" s="75">
        <v>181.81818181818181</v>
      </c>
      <c r="H57" s="129">
        <v>0.04</v>
      </c>
      <c r="I57" s="77">
        <v>40000</v>
      </c>
      <c r="J57" s="83">
        <v>255</v>
      </c>
      <c r="K57" s="74">
        <v>3.62</v>
      </c>
      <c r="L57" s="130">
        <v>15.909090909090908</v>
      </c>
      <c r="M57" s="74">
        <v>46363.63636363636</v>
      </c>
      <c r="N57" s="77">
        <v>6363.6363636363603</v>
      </c>
      <c r="O57" s="85">
        <v>44111</v>
      </c>
    </row>
    <row r="58" spans="2:15" x14ac:dyDescent="0.3">
      <c r="B58" s="131" t="s">
        <v>23</v>
      </c>
      <c r="C58" s="83">
        <v>506685</v>
      </c>
      <c r="D58" s="83" t="s">
        <v>204</v>
      </c>
      <c r="E58" s="134">
        <v>44092</v>
      </c>
      <c r="F58" s="77">
        <v>265</v>
      </c>
      <c r="G58" s="75">
        <v>150.9433962264151</v>
      </c>
      <c r="H58" s="129">
        <v>0.04</v>
      </c>
      <c r="I58" s="77">
        <v>40000</v>
      </c>
      <c r="J58" s="83">
        <v>395</v>
      </c>
      <c r="K58" s="74" t="s">
        <v>191</v>
      </c>
      <c r="L58" s="130">
        <v>49.056603773584911</v>
      </c>
      <c r="M58" s="74">
        <v>59622.641509433968</v>
      </c>
      <c r="N58" s="77">
        <v>19622.641509433968</v>
      </c>
      <c r="O58" s="85">
        <v>44413</v>
      </c>
    </row>
    <row r="59" spans="2:15" x14ac:dyDescent="0.3">
      <c r="B59" s="131" t="s">
        <v>23</v>
      </c>
      <c r="C59" s="83" t="s">
        <v>385</v>
      </c>
      <c r="D59" s="83"/>
      <c r="E59" s="134">
        <v>44095</v>
      </c>
      <c r="F59" s="77">
        <v>630</v>
      </c>
      <c r="G59" s="75">
        <v>63.492063492063494</v>
      </c>
      <c r="H59" s="129">
        <v>0.04</v>
      </c>
      <c r="I59" s="77">
        <v>40000</v>
      </c>
      <c r="J59" s="83">
        <v>705</v>
      </c>
      <c r="K59" s="74">
        <v>-2.66</v>
      </c>
      <c r="L59" s="130">
        <v>11.904761904761905</v>
      </c>
      <c r="M59" s="74">
        <v>44761.904761904763</v>
      </c>
      <c r="N59" s="77">
        <v>4761.9047619047633</v>
      </c>
      <c r="O59" s="85">
        <v>44174</v>
      </c>
    </row>
    <row r="60" spans="2:15" x14ac:dyDescent="0.3">
      <c r="B60" s="131" t="s">
        <v>23</v>
      </c>
      <c r="C60" s="83" t="s">
        <v>87</v>
      </c>
      <c r="D60" s="83"/>
      <c r="E60" s="134">
        <v>44096</v>
      </c>
      <c r="F60" s="77">
        <v>73</v>
      </c>
      <c r="G60" s="75">
        <v>547.94520547945206</v>
      </c>
      <c r="H60" s="129">
        <v>0.04</v>
      </c>
      <c r="I60" s="77">
        <v>40000</v>
      </c>
      <c r="J60" s="83">
        <v>124</v>
      </c>
      <c r="K60" s="74">
        <v>-1.6</v>
      </c>
      <c r="L60" s="130">
        <v>69.863013698630141</v>
      </c>
      <c r="M60" s="74">
        <v>67945.205479452052</v>
      </c>
      <c r="N60" s="77">
        <v>27945.205479452052</v>
      </c>
      <c r="O60" s="85">
        <v>44169</v>
      </c>
    </row>
    <row r="61" spans="2:15" x14ac:dyDescent="0.3">
      <c r="B61" s="131" t="s">
        <v>23</v>
      </c>
      <c r="C61" s="83" t="s">
        <v>286</v>
      </c>
      <c r="D61" s="83"/>
      <c r="E61" s="134">
        <v>44102</v>
      </c>
      <c r="F61" s="77">
        <v>137</v>
      </c>
      <c r="G61" s="75">
        <v>291.97080291970804</v>
      </c>
      <c r="H61" s="129">
        <v>0.04</v>
      </c>
      <c r="I61" s="77">
        <v>40000</v>
      </c>
      <c r="J61" s="83">
        <v>196</v>
      </c>
      <c r="K61" s="74">
        <v>-1.08</v>
      </c>
      <c r="L61" s="130">
        <v>43.065693430656928</v>
      </c>
      <c r="M61" s="74">
        <v>57226.277372262775</v>
      </c>
      <c r="N61" s="77">
        <v>17226.277372262775</v>
      </c>
      <c r="O61" s="85">
        <v>44326</v>
      </c>
    </row>
    <row r="62" spans="2:15" x14ac:dyDescent="0.3">
      <c r="B62" s="131" t="s">
        <v>23</v>
      </c>
      <c r="C62" s="83" t="s">
        <v>46</v>
      </c>
      <c r="D62" s="83"/>
      <c r="E62" s="134">
        <v>44103</v>
      </c>
      <c r="F62" s="77">
        <v>78</v>
      </c>
      <c r="G62" s="75">
        <v>512.82051282051282</v>
      </c>
      <c r="H62" s="129">
        <v>0.04</v>
      </c>
      <c r="I62" s="77">
        <v>40000</v>
      </c>
      <c r="J62" s="83">
        <v>72</v>
      </c>
      <c r="K62" s="74">
        <v>0</v>
      </c>
      <c r="L62" s="130">
        <v>-7.6923076923076916</v>
      </c>
      <c r="M62" s="74">
        <v>36923.076923076922</v>
      </c>
      <c r="N62" s="77">
        <v>-3076.923076923078</v>
      </c>
      <c r="O62" s="85"/>
    </row>
    <row r="63" spans="2:15" x14ac:dyDescent="0.3">
      <c r="B63" s="131" t="s">
        <v>23</v>
      </c>
      <c r="C63" s="83" t="s">
        <v>381</v>
      </c>
      <c r="D63" s="83"/>
      <c r="E63" s="134">
        <v>44126</v>
      </c>
      <c r="F63" s="77">
        <v>315</v>
      </c>
      <c r="G63" s="75">
        <v>126.98412698412699</v>
      </c>
      <c r="H63" s="129">
        <v>0.04</v>
      </c>
      <c r="I63" s="77">
        <v>40000</v>
      </c>
      <c r="J63" s="83">
        <v>365</v>
      </c>
      <c r="K63" s="74">
        <v>-0.6</v>
      </c>
      <c r="L63" s="130">
        <v>15.873015873015873</v>
      </c>
      <c r="M63" s="74">
        <v>46349.206349206353</v>
      </c>
      <c r="N63" s="77">
        <v>6349.2063492063535</v>
      </c>
      <c r="O63" s="85">
        <v>44176</v>
      </c>
    </row>
    <row r="64" spans="2:15" x14ac:dyDescent="0.3">
      <c r="B64" s="131" t="s">
        <v>23</v>
      </c>
      <c r="C64" s="83" t="s">
        <v>386</v>
      </c>
      <c r="D64" s="83"/>
      <c r="E64" s="134">
        <v>44127</v>
      </c>
      <c r="F64" s="77">
        <v>145</v>
      </c>
      <c r="G64" s="75">
        <v>275.86206896551727</v>
      </c>
      <c r="H64" s="129">
        <v>0.04</v>
      </c>
      <c r="I64" s="77">
        <v>40000</v>
      </c>
      <c r="J64" s="83">
        <v>180</v>
      </c>
      <c r="K64" s="74">
        <v>-2.37</v>
      </c>
      <c r="L64" s="130">
        <v>24.137931034482758</v>
      </c>
      <c r="M64" s="74">
        <v>49655.172413793109</v>
      </c>
      <c r="N64" s="77">
        <v>9655.1724137931087</v>
      </c>
      <c r="O64" s="85">
        <v>44196</v>
      </c>
    </row>
    <row r="65" spans="2:15" x14ac:dyDescent="0.3">
      <c r="B65" s="131" t="s">
        <v>23</v>
      </c>
      <c r="C65" s="83" t="s">
        <v>322</v>
      </c>
      <c r="D65" s="83"/>
      <c r="E65" s="134">
        <v>44147</v>
      </c>
      <c r="F65" s="77">
        <v>1485</v>
      </c>
      <c r="G65" s="75">
        <v>26.936026936026938</v>
      </c>
      <c r="H65" s="129">
        <v>0.04</v>
      </c>
      <c r="I65" s="77">
        <v>40000</v>
      </c>
      <c r="J65" s="83">
        <v>2095</v>
      </c>
      <c r="K65" s="74">
        <v>-1.77</v>
      </c>
      <c r="L65" s="130">
        <v>41.07744107744108</v>
      </c>
      <c r="M65" s="74">
        <v>56430.976430976436</v>
      </c>
      <c r="N65" s="77">
        <v>16430.976430976436</v>
      </c>
      <c r="O65" s="85">
        <v>44176</v>
      </c>
    </row>
    <row r="66" spans="2:15" x14ac:dyDescent="0.3">
      <c r="B66" s="131" t="s">
        <v>23</v>
      </c>
      <c r="C66" s="83" t="s">
        <v>88</v>
      </c>
      <c r="D66" s="83"/>
      <c r="E66" s="134">
        <v>44153</v>
      </c>
      <c r="F66" s="77">
        <v>147</v>
      </c>
      <c r="G66" s="75">
        <v>272.10884353741494</v>
      </c>
      <c r="H66" s="129">
        <v>0.04</v>
      </c>
      <c r="I66" s="77">
        <v>40000</v>
      </c>
      <c r="J66" s="83">
        <v>155</v>
      </c>
      <c r="K66" s="74">
        <v>-1.87</v>
      </c>
      <c r="L66" s="130">
        <v>5.4421768707482991</v>
      </c>
      <c r="M66" s="74">
        <v>42176.87074829932</v>
      </c>
      <c r="N66" s="77">
        <v>2176.8707482993195</v>
      </c>
      <c r="O66" s="85">
        <v>44182</v>
      </c>
    </row>
    <row r="67" spans="2:15" x14ac:dyDescent="0.3">
      <c r="B67" s="131" t="s">
        <v>23</v>
      </c>
      <c r="C67" s="83" t="s">
        <v>326</v>
      </c>
      <c r="D67" s="83"/>
      <c r="E67" s="134">
        <v>44162</v>
      </c>
      <c r="F67" s="77">
        <v>32</v>
      </c>
      <c r="G67" s="75">
        <v>1250</v>
      </c>
      <c r="H67" s="129">
        <v>0.04</v>
      </c>
      <c r="I67" s="77">
        <v>40000</v>
      </c>
      <c r="J67" s="83">
        <v>74</v>
      </c>
      <c r="K67" s="74">
        <v>-2.29</v>
      </c>
      <c r="L67" s="130">
        <v>131.25</v>
      </c>
      <c r="M67" s="74">
        <v>92500</v>
      </c>
      <c r="N67" s="77">
        <v>52500</v>
      </c>
      <c r="O67" s="85">
        <v>44336</v>
      </c>
    </row>
    <row r="68" spans="2:15" x14ac:dyDescent="0.3">
      <c r="B68" s="131" t="s">
        <v>23</v>
      </c>
      <c r="C68" s="83" t="s">
        <v>387</v>
      </c>
      <c r="D68" s="83"/>
      <c r="E68" s="134">
        <v>44162</v>
      </c>
      <c r="F68" s="77">
        <v>27.5</v>
      </c>
      <c r="G68" s="75">
        <v>1454.5454545454545</v>
      </c>
      <c r="H68" s="129">
        <v>0.04</v>
      </c>
      <c r="I68" s="77">
        <v>40000</v>
      </c>
      <c r="J68" s="83">
        <v>39</v>
      </c>
      <c r="K68" s="74">
        <v>-0.81</v>
      </c>
      <c r="L68" s="130">
        <v>41.818181818181813</v>
      </c>
      <c r="M68" s="74">
        <v>56727.272727272728</v>
      </c>
      <c r="N68" s="77">
        <v>16727.272727272728</v>
      </c>
      <c r="O68" s="85">
        <v>44211</v>
      </c>
    </row>
    <row r="69" spans="2:15" x14ac:dyDescent="0.3">
      <c r="B69" s="131" t="s">
        <v>23</v>
      </c>
      <c r="C69" s="83" t="s">
        <v>55</v>
      </c>
      <c r="D69" s="83"/>
      <c r="E69" s="134">
        <v>44172</v>
      </c>
      <c r="F69" s="77">
        <v>278</v>
      </c>
      <c r="G69" s="75">
        <v>143.88489208633092</v>
      </c>
      <c r="H69" s="129">
        <v>0.04</v>
      </c>
      <c r="I69" s="77">
        <v>40000</v>
      </c>
      <c r="J69" s="83">
        <v>305</v>
      </c>
      <c r="K69" s="74">
        <v>0.72</v>
      </c>
      <c r="L69" s="130">
        <v>9.7122302158273381</v>
      </c>
      <c r="M69" s="74">
        <v>43884.892086330932</v>
      </c>
      <c r="N69" s="77">
        <v>3884.8920863309322</v>
      </c>
      <c r="O69" s="85">
        <v>44337</v>
      </c>
    </row>
    <row r="70" spans="2:15" x14ac:dyDescent="0.3">
      <c r="B70" s="131" t="s">
        <v>23</v>
      </c>
      <c r="C70" s="83" t="s">
        <v>388</v>
      </c>
      <c r="D70" s="83"/>
      <c r="E70" s="134">
        <v>44173</v>
      </c>
      <c r="F70" s="77">
        <v>112</v>
      </c>
      <c r="G70" s="75">
        <v>357.14285714285717</v>
      </c>
      <c r="H70" s="129">
        <v>0.04</v>
      </c>
      <c r="I70" s="77">
        <v>40000</v>
      </c>
      <c r="J70" s="83">
        <v>112</v>
      </c>
      <c r="K70" s="74">
        <v>0.56999999999999995</v>
      </c>
      <c r="L70" s="130">
        <v>0</v>
      </c>
      <c r="M70" s="74">
        <v>40000</v>
      </c>
      <c r="N70" s="77">
        <v>0</v>
      </c>
      <c r="O70" s="85">
        <v>44209</v>
      </c>
    </row>
    <row r="71" spans="2:15" x14ac:dyDescent="0.3">
      <c r="B71" s="131" t="s">
        <v>23</v>
      </c>
      <c r="C71" s="83" t="s">
        <v>89</v>
      </c>
      <c r="D71" s="83"/>
      <c r="E71" s="134">
        <v>44174</v>
      </c>
      <c r="F71" s="77">
        <v>33</v>
      </c>
      <c r="G71" s="75">
        <v>1212.121212121212</v>
      </c>
      <c r="H71" s="129">
        <v>0.04</v>
      </c>
      <c r="I71" s="77">
        <v>40000</v>
      </c>
      <c r="J71" s="83">
        <v>46</v>
      </c>
      <c r="K71" s="74">
        <v>-1.85</v>
      </c>
      <c r="L71" s="130">
        <v>39.393939393939391</v>
      </c>
      <c r="M71" s="74">
        <v>55757.575757575753</v>
      </c>
      <c r="N71" s="77">
        <v>15757.575757575753</v>
      </c>
      <c r="O71" s="85">
        <v>44180</v>
      </c>
    </row>
    <row r="72" spans="2:15" x14ac:dyDescent="0.3">
      <c r="B72" s="131" t="s">
        <v>23</v>
      </c>
      <c r="C72" s="83">
        <v>506685</v>
      </c>
      <c r="D72" s="83" t="s">
        <v>204</v>
      </c>
      <c r="E72" s="134">
        <v>44176</v>
      </c>
      <c r="F72" s="77">
        <v>235</v>
      </c>
      <c r="G72" s="75">
        <v>170.21276595744681</v>
      </c>
      <c r="H72" s="129">
        <v>0.04</v>
      </c>
      <c r="I72" s="77">
        <v>40000</v>
      </c>
      <c r="J72" s="83">
        <v>375</v>
      </c>
      <c r="K72" s="74" t="s">
        <v>191</v>
      </c>
      <c r="L72" s="130">
        <v>59.574468085106382</v>
      </c>
      <c r="M72" s="74">
        <v>63829.787234042553</v>
      </c>
      <c r="N72" s="77">
        <v>23829.787234042553</v>
      </c>
      <c r="O72" s="85">
        <v>44669</v>
      </c>
    </row>
    <row r="73" spans="2:15" x14ac:dyDescent="0.3">
      <c r="B73" s="131" t="s">
        <v>23</v>
      </c>
      <c r="C73" s="83" t="s">
        <v>90</v>
      </c>
      <c r="D73" s="83"/>
      <c r="E73" s="134">
        <v>44176</v>
      </c>
      <c r="F73" s="77">
        <v>71</v>
      </c>
      <c r="G73" s="75">
        <v>563.38028169014081</v>
      </c>
      <c r="H73" s="129">
        <v>0.04</v>
      </c>
      <c r="I73" s="77">
        <v>40000</v>
      </c>
      <c r="J73" s="83">
        <v>70</v>
      </c>
      <c r="K73" s="74">
        <v>-1.68</v>
      </c>
      <c r="L73" s="130">
        <v>-1.4084507042253522</v>
      </c>
      <c r="M73" s="74">
        <v>39436.619718309856</v>
      </c>
      <c r="N73" s="77">
        <v>-563.38028169014433</v>
      </c>
      <c r="O73" s="85">
        <v>44209</v>
      </c>
    </row>
    <row r="74" spans="2:15" x14ac:dyDescent="0.3">
      <c r="B74" s="131" t="s">
        <v>23</v>
      </c>
      <c r="C74" s="83" t="s">
        <v>55</v>
      </c>
      <c r="D74" s="83"/>
      <c r="E74" s="134">
        <v>44176</v>
      </c>
      <c r="F74" s="77">
        <v>278</v>
      </c>
      <c r="G74" s="75">
        <v>143.88489208633092</v>
      </c>
      <c r="H74" s="129">
        <v>0.04</v>
      </c>
      <c r="I74" s="77">
        <v>40000</v>
      </c>
      <c r="J74" s="83">
        <v>400</v>
      </c>
      <c r="K74" s="74">
        <v>0.72</v>
      </c>
      <c r="L74" s="130">
        <v>43.884892086330936</v>
      </c>
      <c r="M74" s="74">
        <v>57553.956834532371</v>
      </c>
      <c r="N74" s="77">
        <v>17553.956834532371</v>
      </c>
      <c r="O74" s="85">
        <v>44362</v>
      </c>
    </row>
    <row r="75" spans="2:15" x14ac:dyDescent="0.3">
      <c r="B75" s="131" t="s">
        <v>23</v>
      </c>
      <c r="C75" s="83" t="s">
        <v>91</v>
      </c>
      <c r="D75" s="83"/>
      <c r="E75" s="134">
        <v>44179</v>
      </c>
      <c r="F75" s="77">
        <v>272</v>
      </c>
      <c r="G75" s="75">
        <v>147.05882352941177</v>
      </c>
      <c r="H75" s="129">
        <v>0.04</v>
      </c>
      <c r="I75" s="77">
        <v>40000</v>
      </c>
      <c r="J75" s="83">
        <v>316</v>
      </c>
      <c r="K75" s="74">
        <v>-0.18</v>
      </c>
      <c r="L75" s="130">
        <v>16.176470588235293</v>
      </c>
      <c r="M75" s="74">
        <v>46470.588235294119</v>
      </c>
      <c r="N75" s="77">
        <v>6470.5882352941189</v>
      </c>
      <c r="O75" s="85">
        <v>44202</v>
      </c>
    </row>
    <row r="76" spans="2:15" x14ac:dyDescent="0.3">
      <c r="B76" s="131" t="s">
        <v>23</v>
      </c>
      <c r="C76" s="83" t="s">
        <v>389</v>
      </c>
      <c r="D76" s="83"/>
      <c r="E76" s="134">
        <v>44179</v>
      </c>
      <c r="F76" s="77">
        <v>87</v>
      </c>
      <c r="G76" s="75">
        <v>459.77011494252872</v>
      </c>
      <c r="H76" s="129">
        <v>0.04</v>
      </c>
      <c r="I76" s="77">
        <v>40000</v>
      </c>
      <c r="J76" s="83">
        <v>91</v>
      </c>
      <c r="K76" s="74">
        <v>-2.62</v>
      </c>
      <c r="L76" s="130">
        <v>4.5977011494252871</v>
      </c>
      <c r="M76" s="74">
        <v>41839.080459770114</v>
      </c>
      <c r="N76" s="77">
        <v>1839.0804597701135</v>
      </c>
      <c r="O76" s="85">
        <v>44235</v>
      </c>
    </row>
    <row r="77" spans="2:15" x14ac:dyDescent="0.3">
      <c r="B77" s="131" t="s">
        <v>23</v>
      </c>
      <c r="C77" s="83" t="s">
        <v>286</v>
      </c>
      <c r="D77" s="83"/>
      <c r="E77" s="134">
        <v>44181</v>
      </c>
      <c r="F77" s="77">
        <v>146</v>
      </c>
      <c r="G77" s="75">
        <v>273.97260273972603</v>
      </c>
      <c r="H77" s="129">
        <v>0.04</v>
      </c>
      <c r="I77" s="77">
        <v>40000</v>
      </c>
      <c r="J77" s="83">
        <v>194.4</v>
      </c>
      <c r="K77" s="74">
        <v>-1.08</v>
      </c>
      <c r="L77" s="130">
        <v>33.150684931506852</v>
      </c>
      <c r="M77" s="74">
        <v>53260.273972602743</v>
      </c>
      <c r="N77" s="77">
        <v>13260.273972602743</v>
      </c>
      <c r="O77" s="85">
        <v>44326</v>
      </c>
    </row>
    <row r="78" spans="2:15" x14ac:dyDescent="0.3">
      <c r="B78" s="131" t="s">
        <v>23</v>
      </c>
      <c r="C78" s="83" t="s">
        <v>37</v>
      </c>
      <c r="D78" s="83"/>
      <c r="E78" s="134">
        <v>44182</v>
      </c>
      <c r="F78" s="77">
        <v>45</v>
      </c>
      <c r="G78" s="75">
        <v>1777.7777777777778</v>
      </c>
      <c r="H78" s="129">
        <v>0.08</v>
      </c>
      <c r="I78" s="77">
        <v>80000</v>
      </c>
      <c r="J78" s="83">
        <v>76</v>
      </c>
      <c r="K78" s="74">
        <v>-1.46</v>
      </c>
      <c r="L78" s="130">
        <v>68.888888888888886</v>
      </c>
      <c r="M78" s="74">
        <v>135111.11111111112</v>
      </c>
      <c r="N78" s="77">
        <v>55111.111111111124</v>
      </c>
      <c r="O78" s="85">
        <v>44469</v>
      </c>
    </row>
    <row r="79" spans="2:15" x14ac:dyDescent="0.3">
      <c r="B79" s="131" t="s">
        <v>23</v>
      </c>
      <c r="C79" s="83" t="s">
        <v>390</v>
      </c>
      <c r="D79" s="83"/>
      <c r="E79" s="134">
        <v>44186</v>
      </c>
      <c r="F79" s="77">
        <v>111</v>
      </c>
      <c r="G79" s="75">
        <v>360.36036036036035</v>
      </c>
      <c r="H79" s="129">
        <v>0.04</v>
      </c>
      <c r="I79" s="77">
        <v>40000</v>
      </c>
      <c r="J79" s="83">
        <v>92.8</v>
      </c>
      <c r="K79" s="74">
        <v>-0.64</v>
      </c>
      <c r="L79" s="130">
        <v>-16.396396396396398</v>
      </c>
      <c r="M79" s="74">
        <v>33441.441441441442</v>
      </c>
      <c r="N79" s="77">
        <v>-6558.5585585585577</v>
      </c>
      <c r="O79" s="85"/>
    </row>
    <row r="80" spans="2:15" x14ac:dyDescent="0.3">
      <c r="B80" s="131" t="s">
        <v>23</v>
      </c>
      <c r="C80" s="83" t="s">
        <v>31</v>
      </c>
      <c r="D80" s="83"/>
      <c r="E80" s="134">
        <v>44186</v>
      </c>
      <c r="F80" s="77">
        <v>40</v>
      </c>
      <c r="G80" s="75">
        <v>1000</v>
      </c>
      <c r="H80" s="129">
        <v>0.04</v>
      </c>
      <c r="I80" s="77">
        <v>40000</v>
      </c>
      <c r="J80" s="83">
        <v>50.5</v>
      </c>
      <c r="K80" s="74">
        <v>-3.97</v>
      </c>
      <c r="L80" s="130">
        <v>26.25</v>
      </c>
      <c r="M80" s="74">
        <v>50500</v>
      </c>
      <c r="N80" s="77">
        <v>10500</v>
      </c>
      <c r="O80" s="85">
        <v>44235</v>
      </c>
    </row>
    <row r="81" spans="2:15" x14ac:dyDescent="0.3">
      <c r="B81" s="131" t="s">
        <v>23</v>
      </c>
      <c r="C81" s="83" t="s">
        <v>92</v>
      </c>
      <c r="D81" s="83"/>
      <c r="E81" s="134">
        <v>44186</v>
      </c>
      <c r="F81" s="77">
        <v>54</v>
      </c>
      <c r="G81" s="75">
        <v>740.74074074074076</v>
      </c>
      <c r="H81" s="129">
        <v>0.04</v>
      </c>
      <c r="I81" s="77">
        <v>40000</v>
      </c>
      <c r="J81" s="83">
        <v>71</v>
      </c>
      <c r="K81" s="74">
        <v>2.87</v>
      </c>
      <c r="L81" s="130">
        <v>31.481481481481481</v>
      </c>
      <c r="M81" s="74">
        <v>52592.592592592591</v>
      </c>
      <c r="N81" s="77">
        <v>12592.592592592591</v>
      </c>
      <c r="O81" s="85">
        <v>44200</v>
      </c>
    </row>
    <row r="82" spans="2:15" x14ac:dyDescent="0.3">
      <c r="B82" s="131" t="s">
        <v>23</v>
      </c>
      <c r="C82" s="83" t="s">
        <v>93</v>
      </c>
      <c r="D82" s="83"/>
      <c r="E82" s="134">
        <v>44186</v>
      </c>
      <c r="F82" s="77">
        <v>56</v>
      </c>
      <c r="G82" s="75">
        <v>714.28571428571433</v>
      </c>
      <c r="H82" s="129">
        <v>0.04</v>
      </c>
      <c r="I82" s="77">
        <v>40000</v>
      </c>
      <c r="J82" s="83">
        <v>75</v>
      </c>
      <c r="K82" s="74">
        <v>-3.51</v>
      </c>
      <c r="L82" s="130">
        <v>33.928571428571423</v>
      </c>
      <c r="M82" s="74">
        <v>53571.428571428572</v>
      </c>
      <c r="N82" s="77">
        <v>13571.428571428572</v>
      </c>
      <c r="O82" s="85">
        <v>44207</v>
      </c>
    </row>
    <row r="83" spans="2:15" x14ac:dyDescent="0.3">
      <c r="B83" s="131" t="s">
        <v>23</v>
      </c>
      <c r="C83" s="83" t="s">
        <v>361</v>
      </c>
      <c r="D83" s="83"/>
      <c r="E83" s="134">
        <v>44189</v>
      </c>
      <c r="F83" s="77">
        <v>385</v>
      </c>
      <c r="G83" s="75">
        <v>103.8961038961039</v>
      </c>
      <c r="H83" s="129">
        <v>0.04</v>
      </c>
      <c r="I83" s="77">
        <v>40000</v>
      </c>
      <c r="J83" s="83">
        <v>497</v>
      </c>
      <c r="K83" s="74">
        <v>-0.03</v>
      </c>
      <c r="L83" s="130">
        <v>29.09090909090909</v>
      </c>
      <c r="M83" s="74">
        <v>51636.363636363632</v>
      </c>
      <c r="N83" s="77">
        <v>11636.363636363632</v>
      </c>
      <c r="O83" s="85">
        <v>44299</v>
      </c>
    </row>
    <row r="84" spans="2:15" x14ac:dyDescent="0.3">
      <c r="B84" s="131" t="s">
        <v>23</v>
      </c>
      <c r="C84" s="83" t="s">
        <v>391</v>
      </c>
      <c r="D84" s="83"/>
      <c r="E84" s="134">
        <v>44200</v>
      </c>
      <c r="F84" s="77">
        <v>22</v>
      </c>
      <c r="G84" s="75">
        <v>1818.1818181818182</v>
      </c>
      <c r="H84" s="129">
        <v>0.04</v>
      </c>
      <c r="I84" s="77">
        <v>40000</v>
      </c>
      <c r="J84" s="83">
        <v>19</v>
      </c>
      <c r="K84" s="74">
        <v>0.22</v>
      </c>
      <c r="L84" s="130">
        <v>-13.636363636363637</v>
      </c>
      <c r="M84" s="74">
        <v>34545.454545454544</v>
      </c>
      <c r="N84" s="77">
        <v>-5454.5454545454559</v>
      </c>
      <c r="O84" s="85">
        <v>44271</v>
      </c>
    </row>
    <row r="85" spans="2:15" x14ac:dyDescent="0.3">
      <c r="B85" s="131" t="s">
        <v>23</v>
      </c>
      <c r="C85" s="83" t="s">
        <v>342</v>
      </c>
      <c r="D85" s="83"/>
      <c r="E85" s="134">
        <v>44200</v>
      </c>
      <c r="F85" s="77">
        <v>538</v>
      </c>
      <c r="G85" s="75">
        <v>74.34944237918215</v>
      </c>
      <c r="H85" s="129">
        <v>0.04</v>
      </c>
      <c r="I85" s="77">
        <v>40000</v>
      </c>
      <c r="J85" s="83">
        <v>575</v>
      </c>
      <c r="K85" s="74">
        <v>2.97</v>
      </c>
      <c r="L85" s="130">
        <v>6.8773234200743492</v>
      </c>
      <c r="M85" s="74">
        <v>42750.929368029734</v>
      </c>
      <c r="N85" s="77">
        <v>2750.9293680297342</v>
      </c>
      <c r="O85" s="85">
        <v>44245</v>
      </c>
    </row>
    <row r="86" spans="2:15" x14ac:dyDescent="0.3">
      <c r="B86" s="131" t="s">
        <v>23</v>
      </c>
      <c r="C86" s="83" t="s">
        <v>94</v>
      </c>
      <c r="D86" s="83"/>
      <c r="E86" s="134">
        <v>44201</v>
      </c>
      <c r="F86" s="77">
        <v>365</v>
      </c>
      <c r="G86" s="75">
        <v>109.58904109589041</v>
      </c>
      <c r="H86" s="129">
        <v>0.04</v>
      </c>
      <c r="I86" s="77">
        <v>40000</v>
      </c>
      <c r="J86" s="83">
        <v>400</v>
      </c>
      <c r="K86" s="74">
        <v>-2.11</v>
      </c>
      <c r="L86" s="130">
        <v>9.589041095890412</v>
      </c>
      <c r="M86" s="74">
        <v>43835.616438356163</v>
      </c>
      <c r="N86" s="77">
        <v>3835.6164383561627</v>
      </c>
      <c r="O86" s="85">
        <v>44258</v>
      </c>
    </row>
    <row r="87" spans="2:15" x14ac:dyDescent="0.3">
      <c r="B87" s="131" t="s">
        <v>23</v>
      </c>
      <c r="C87" s="83" t="s">
        <v>95</v>
      </c>
      <c r="D87" s="83"/>
      <c r="E87" s="134">
        <v>44202</v>
      </c>
      <c r="F87" s="77">
        <v>102</v>
      </c>
      <c r="G87" s="75">
        <v>392.15686274509807</v>
      </c>
      <c r="H87" s="129">
        <v>0.04</v>
      </c>
      <c r="I87" s="77">
        <v>40000</v>
      </c>
      <c r="J87" s="83">
        <v>85</v>
      </c>
      <c r="K87" s="74">
        <v>-1.76</v>
      </c>
      <c r="L87" s="130">
        <v>-16.666666666666668</v>
      </c>
      <c r="M87" s="74">
        <v>33333.333333333336</v>
      </c>
      <c r="N87" s="77">
        <v>-6666.6666666666642</v>
      </c>
      <c r="O87" s="85">
        <v>44271</v>
      </c>
    </row>
    <row r="88" spans="2:15" x14ac:dyDescent="0.3">
      <c r="B88" s="131" t="s">
        <v>23</v>
      </c>
      <c r="C88" s="83" t="s">
        <v>347</v>
      </c>
      <c r="D88" s="83"/>
      <c r="E88" s="134">
        <v>44211</v>
      </c>
      <c r="F88" s="77">
        <v>6300</v>
      </c>
      <c r="G88" s="75">
        <v>6.3492063492063489</v>
      </c>
      <c r="H88" s="129">
        <v>0.04</v>
      </c>
      <c r="I88" s="77">
        <v>40000</v>
      </c>
      <c r="J88" s="83">
        <v>7150</v>
      </c>
      <c r="K88" s="74">
        <v>-2.59</v>
      </c>
      <c r="L88" s="130">
        <v>13.492063492063492</v>
      </c>
      <c r="M88" s="74">
        <v>45396.825396825392</v>
      </c>
      <c r="N88" s="77">
        <v>5396.8253968253921</v>
      </c>
      <c r="O88" s="85">
        <v>44245</v>
      </c>
    </row>
    <row r="89" spans="2:15" x14ac:dyDescent="0.3">
      <c r="B89" s="131" t="s">
        <v>23</v>
      </c>
      <c r="C89" s="83" t="s">
        <v>392</v>
      </c>
      <c r="D89" s="83"/>
      <c r="E89" s="134">
        <v>44214</v>
      </c>
      <c r="F89" s="77">
        <v>121</v>
      </c>
      <c r="G89" s="75">
        <v>330.57851239669424</v>
      </c>
      <c r="H89" s="129">
        <v>0.04</v>
      </c>
      <c r="I89" s="77">
        <v>40000</v>
      </c>
      <c r="J89" s="83">
        <v>91.5</v>
      </c>
      <c r="K89" s="74">
        <v>-0.17</v>
      </c>
      <c r="L89" s="130">
        <v>-24.380165289256198</v>
      </c>
      <c r="M89" s="74">
        <v>30247.933884297523</v>
      </c>
      <c r="N89" s="77">
        <v>-9752.066115702477</v>
      </c>
      <c r="O89" s="85">
        <v>44314</v>
      </c>
    </row>
    <row r="90" spans="2:15" x14ac:dyDescent="0.3">
      <c r="B90" s="131" t="s">
        <v>23</v>
      </c>
      <c r="C90" s="83" t="s">
        <v>210</v>
      </c>
      <c r="D90" s="83"/>
      <c r="E90" s="134">
        <v>44218</v>
      </c>
      <c r="F90" s="77">
        <v>56</v>
      </c>
      <c r="G90" s="75">
        <v>714.28571428571433</v>
      </c>
      <c r="H90" s="129">
        <v>0.04</v>
      </c>
      <c r="I90" s="77">
        <v>40000</v>
      </c>
      <c r="J90" s="83">
        <v>117</v>
      </c>
      <c r="K90" s="74">
        <v>-2.09</v>
      </c>
      <c r="L90" s="130">
        <v>108.92857142857142</v>
      </c>
      <c r="M90" s="74">
        <v>83571.42857142858</v>
      </c>
      <c r="N90" s="77">
        <v>43571.42857142858</v>
      </c>
      <c r="O90" s="85">
        <v>44316</v>
      </c>
    </row>
    <row r="91" spans="2:15" x14ac:dyDescent="0.3">
      <c r="B91" s="131" t="s">
        <v>23</v>
      </c>
      <c r="C91" s="83" t="s">
        <v>350</v>
      </c>
      <c r="D91" s="83"/>
      <c r="E91" s="134">
        <v>44229</v>
      </c>
      <c r="F91" s="77">
        <v>200</v>
      </c>
      <c r="G91" s="75">
        <v>200</v>
      </c>
      <c r="H91" s="129">
        <v>0.04</v>
      </c>
      <c r="I91" s="77">
        <v>40000</v>
      </c>
      <c r="J91" s="83">
        <v>210</v>
      </c>
      <c r="K91" s="74">
        <v>-0.62</v>
      </c>
      <c r="L91" s="130">
        <v>5</v>
      </c>
      <c r="M91" s="74">
        <v>42000</v>
      </c>
      <c r="N91" s="77">
        <v>2000</v>
      </c>
      <c r="O91" s="85">
        <v>44257</v>
      </c>
    </row>
    <row r="92" spans="2:15" x14ac:dyDescent="0.3">
      <c r="B92" s="131" t="s">
        <v>23</v>
      </c>
      <c r="C92" s="83" t="s">
        <v>393</v>
      </c>
      <c r="D92" s="83"/>
      <c r="E92" s="134">
        <v>44230</v>
      </c>
      <c r="F92" s="77">
        <v>570</v>
      </c>
      <c r="G92" s="75">
        <v>70.175438596491233</v>
      </c>
      <c r="H92" s="129">
        <v>0.04</v>
      </c>
      <c r="I92" s="77">
        <v>40000</v>
      </c>
      <c r="J92" s="83">
        <v>740</v>
      </c>
      <c r="K92" s="74">
        <v>0.73</v>
      </c>
      <c r="L92" s="130">
        <v>29.82456140350877</v>
      </c>
      <c r="M92" s="74">
        <v>51929.824561403511</v>
      </c>
      <c r="N92" s="77">
        <v>11929.824561403511</v>
      </c>
      <c r="O92" s="85">
        <v>44347</v>
      </c>
    </row>
    <row r="93" spans="2:15" x14ac:dyDescent="0.3">
      <c r="B93" s="131" t="s">
        <v>23</v>
      </c>
      <c r="C93" s="83" t="s">
        <v>361</v>
      </c>
      <c r="D93" s="83"/>
      <c r="E93" s="134">
        <v>44235</v>
      </c>
      <c r="F93" s="77">
        <v>332</v>
      </c>
      <c r="G93" s="75">
        <v>120.48192771084338</v>
      </c>
      <c r="H93" s="129">
        <v>0.04</v>
      </c>
      <c r="I93" s="77">
        <v>40000</v>
      </c>
      <c r="J93" s="74">
        <v>522</v>
      </c>
      <c r="K93" s="74">
        <v>-0.03</v>
      </c>
      <c r="L93" s="130">
        <v>57.228915662650607</v>
      </c>
      <c r="M93" s="74">
        <v>62891.566265060246</v>
      </c>
      <c r="N93" s="77">
        <v>22891.566265060246</v>
      </c>
      <c r="O93" s="85">
        <v>44299</v>
      </c>
    </row>
    <row r="94" spans="2:15" x14ac:dyDescent="0.3">
      <c r="B94" s="131" t="s">
        <v>23</v>
      </c>
      <c r="C94" s="83" t="s">
        <v>355</v>
      </c>
      <c r="D94" s="83"/>
      <c r="E94" s="134">
        <v>44235</v>
      </c>
      <c r="F94" s="77">
        <v>21.5</v>
      </c>
      <c r="G94" s="75">
        <v>1860.4651162790697</v>
      </c>
      <c r="H94" s="129">
        <v>0.04</v>
      </c>
      <c r="I94" s="77">
        <v>40000</v>
      </c>
      <c r="J94" s="83">
        <v>35.5</v>
      </c>
      <c r="K94" s="74">
        <v>-2.87</v>
      </c>
      <c r="L94" s="130">
        <v>65.116279069767444</v>
      </c>
      <c r="M94" s="74">
        <v>66046.511627906977</v>
      </c>
      <c r="N94" s="77">
        <v>26046.511627906977</v>
      </c>
      <c r="O94" s="85">
        <v>44309</v>
      </c>
    </row>
    <row r="95" spans="2:15" x14ac:dyDescent="0.3">
      <c r="B95" s="131" t="s">
        <v>23</v>
      </c>
      <c r="C95" s="83" t="s">
        <v>89</v>
      </c>
      <c r="D95" s="83"/>
      <c r="E95" s="134">
        <v>44245</v>
      </c>
      <c r="F95" s="77">
        <v>42</v>
      </c>
      <c r="G95" s="75">
        <v>952.38095238095241</v>
      </c>
      <c r="H95" s="129">
        <v>0.04</v>
      </c>
      <c r="I95" s="77">
        <v>40000</v>
      </c>
      <c r="J95" s="83">
        <v>78</v>
      </c>
      <c r="K95" s="74">
        <v>-1.85</v>
      </c>
      <c r="L95" s="130">
        <v>85.714285714285722</v>
      </c>
      <c r="M95" s="74">
        <v>74285.71428571429</v>
      </c>
      <c r="N95" s="77">
        <v>34285.71428571429</v>
      </c>
      <c r="O95" s="85">
        <v>44813</v>
      </c>
    </row>
    <row r="96" spans="2:15" x14ac:dyDescent="0.3">
      <c r="B96" s="131" t="s">
        <v>23</v>
      </c>
      <c r="C96" s="83" t="s">
        <v>273</v>
      </c>
      <c r="D96" s="83"/>
      <c r="E96" s="134">
        <v>44245</v>
      </c>
      <c r="F96" s="77">
        <v>235</v>
      </c>
      <c r="G96" s="75">
        <v>170.21276595744681</v>
      </c>
      <c r="H96" s="129">
        <v>0.04</v>
      </c>
      <c r="I96" s="77">
        <v>40000</v>
      </c>
      <c r="J96" s="83">
        <v>360</v>
      </c>
      <c r="K96" s="74">
        <v>-0.59</v>
      </c>
      <c r="L96" s="130">
        <v>53.191489361702125</v>
      </c>
      <c r="M96" s="74">
        <v>61276.595744680853</v>
      </c>
      <c r="N96" s="77">
        <v>21276.595744680853</v>
      </c>
      <c r="O96" s="85">
        <v>44316</v>
      </c>
    </row>
    <row r="97" spans="2:15" x14ac:dyDescent="0.3">
      <c r="B97" s="131" t="s">
        <v>23</v>
      </c>
      <c r="C97" s="83" t="s">
        <v>84</v>
      </c>
      <c r="D97" s="83"/>
      <c r="E97" s="134">
        <v>44257</v>
      </c>
      <c r="F97" s="77">
        <v>240</v>
      </c>
      <c r="G97" s="75">
        <v>166.66666666666666</v>
      </c>
      <c r="H97" s="129">
        <v>0.04</v>
      </c>
      <c r="I97" s="77">
        <v>40000</v>
      </c>
      <c r="J97" s="83">
        <v>290</v>
      </c>
      <c r="K97" s="74">
        <v>3.62</v>
      </c>
      <c r="L97" s="130">
        <v>20.833333333333336</v>
      </c>
      <c r="M97" s="74">
        <v>48333.333333333328</v>
      </c>
      <c r="N97" s="77">
        <v>8333.3333333333285</v>
      </c>
      <c r="O97" s="85">
        <v>44341</v>
      </c>
    </row>
    <row r="98" spans="2:15" x14ac:dyDescent="0.3">
      <c r="B98" s="131" t="s">
        <v>23</v>
      </c>
      <c r="C98" s="83" t="s">
        <v>30</v>
      </c>
      <c r="D98" s="83"/>
      <c r="E98" s="134">
        <v>44258</v>
      </c>
      <c r="F98" s="77">
        <v>650</v>
      </c>
      <c r="G98" s="75">
        <v>61.53846153846154</v>
      </c>
      <c r="H98" s="129">
        <v>0.04</v>
      </c>
      <c r="I98" s="77">
        <v>40000</v>
      </c>
      <c r="J98" s="83">
        <v>812</v>
      </c>
      <c r="K98" s="74">
        <v>-0.46</v>
      </c>
      <c r="L98" s="130">
        <v>24.923076923076923</v>
      </c>
      <c r="M98" s="74">
        <v>49969.230769230773</v>
      </c>
      <c r="N98" s="77">
        <v>9969.2307692307731</v>
      </c>
      <c r="O98" s="85">
        <v>44446</v>
      </c>
    </row>
    <row r="99" spans="2:15" x14ac:dyDescent="0.3">
      <c r="B99" s="131" t="s">
        <v>23</v>
      </c>
      <c r="C99" s="83" t="s">
        <v>393</v>
      </c>
      <c r="D99" s="83"/>
      <c r="E99" s="134">
        <v>44271</v>
      </c>
      <c r="F99" s="77">
        <v>518</v>
      </c>
      <c r="G99" s="75">
        <v>77.220077220077215</v>
      </c>
      <c r="H99" s="129">
        <v>0.04</v>
      </c>
      <c r="I99" s="77">
        <v>40000</v>
      </c>
      <c r="J99" s="83">
        <v>591</v>
      </c>
      <c r="K99" s="74">
        <v>0.73</v>
      </c>
      <c r="L99" s="130">
        <v>14.092664092664094</v>
      </c>
      <c r="M99" s="74">
        <v>45637.065637065636</v>
      </c>
      <c r="N99" s="77">
        <v>5637.0656370656361</v>
      </c>
      <c r="O99" s="85">
        <v>44406</v>
      </c>
    </row>
    <row r="100" spans="2:15" x14ac:dyDescent="0.3">
      <c r="B100" s="131" t="s">
        <v>23</v>
      </c>
      <c r="C100" s="83" t="s">
        <v>139</v>
      </c>
      <c r="D100" s="83"/>
      <c r="E100" s="134">
        <v>44271</v>
      </c>
      <c r="F100" s="77">
        <v>74</v>
      </c>
      <c r="G100" s="75">
        <v>540.54054054054052</v>
      </c>
      <c r="H100" s="129">
        <v>0.04</v>
      </c>
      <c r="I100" s="77">
        <v>40000</v>
      </c>
      <c r="J100" s="83">
        <v>79</v>
      </c>
      <c r="K100" s="74">
        <v>-1.44</v>
      </c>
      <c r="L100" s="130">
        <v>6.756756756756757</v>
      </c>
      <c r="M100" s="74">
        <v>42702.7027027027</v>
      </c>
      <c r="N100" s="77">
        <v>2702.7027027026998</v>
      </c>
      <c r="O100" s="85">
        <v>44355</v>
      </c>
    </row>
    <row r="101" spans="2:15" x14ac:dyDescent="0.3">
      <c r="B101" s="131" t="s">
        <v>23</v>
      </c>
      <c r="C101" s="83" t="s">
        <v>121</v>
      </c>
      <c r="D101" s="83"/>
      <c r="E101" s="134">
        <v>44309</v>
      </c>
      <c r="F101" s="77">
        <v>197</v>
      </c>
      <c r="G101" s="75">
        <v>203.04568527918781</v>
      </c>
      <c r="H101" s="129">
        <v>0.04</v>
      </c>
      <c r="I101" s="77">
        <v>40000</v>
      </c>
      <c r="J101" s="83">
        <v>240</v>
      </c>
      <c r="K101" s="74">
        <v>1.68</v>
      </c>
      <c r="L101" s="130">
        <v>21.82741116751269</v>
      </c>
      <c r="M101" s="74">
        <v>48730.964467005077</v>
      </c>
      <c r="N101" s="77">
        <v>8730.9644670050766</v>
      </c>
      <c r="O101" s="85">
        <v>44320</v>
      </c>
    </row>
    <row r="102" spans="2:15" x14ac:dyDescent="0.3">
      <c r="B102" s="131" t="s">
        <v>23</v>
      </c>
      <c r="C102" s="83" t="s">
        <v>134</v>
      </c>
      <c r="D102" s="83"/>
      <c r="E102" s="134">
        <v>44312</v>
      </c>
      <c r="F102" s="77">
        <v>5325</v>
      </c>
      <c r="G102" s="75">
        <v>7.511737089201878</v>
      </c>
      <c r="H102" s="129">
        <v>0.04</v>
      </c>
      <c r="I102" s="77">
        <v>40000</v>
      </c>
      <c r="J102" s="83">
        <v>5500</v>
      </c>
      <c r="K102" s="74">
        <v>-0.45</v>
      </c>
      <c r="L102" s="130">
        <v>3.2863849765258215</v>
      </c>
      <c r="M102" s="74">
        <v>41314.553990610329</v>
      </c>
      <c r="N102" s="77">
        <v>1314.5539906103295</v>
      </c>
      <c r="O102" s="85">
        <v>44328</v>
      </c>
    </row>
    <row r="103" spans="2:15" x14ac:dyDescent="0.3">
      <c r="B103" s="131" t="s">
        <v>23</v>
      </c>
      <c r="C103" s="83" t="s">
        <v>123</v>
      </c>
      <c r="D103" s="83"/>
      <c r="E103" s="134">
        <v>44313</v>
      </c>
      <c r="F103" s="77">
        <v>83</v>
      </c>
      <c r="G103" s="75">
        <v>481.92771084337352</v>
      </c>
      <c r="H103" s="129">
        <v>0.04</v>
      </c>
      <c r="I103" s="77">
        <v>40000</v>
      </c>
      <c r="J103" s="83">
        <v>101</v>
      </c>
      <c r="K103" s="74">
        <v>1.49</v>
      </c>
      <c r="L103" s="130">
        <v>21.686746987951807</v>
      </c>
      <c r="M103" s="74">
        <v>48674.698795180724</v>
      </c>
      <c r="N103" s="77">
        <v>8674.6987951807241</v>
      </c>
      <c r="O103" s="85">
        <v>44335</v>
      </c>
    </row>
    <row r="104" spans="2:15" x14ac:dyDescent="0.3">
      <c r="B104" s="131" t="s">
        <v>23</v>
      </c>
      <c r="C104" s="83" t="s">
        <v>122</v>
      </c>
      <c r="D104" s="83"/>
      <c r="E104" s="134">
        <v>44314</v>
      </c>
      <c r="F104" s="77">
        <v>127</v>
      </c>
      <c r="G104" s="75">
        <v>314.96062992125985</v>
      </c>
      <c r="H104" s="129">
        <v>0.04</v>
      </c>
      <c r="I104" s="77">
        <v>40000</v>
      </c>
      <c r="J104" s="83">
        <v>147</v>
      </c>
      <c r="K104" s="74">
        <v>-3.42</v>
      </c>
      <c r="L104" s="130">
        <v>15.748031496062993</v>
      </c>
      <c r="M104" s="74">
        <v>46299.212598425198</v>
      </c>
      <c r="N104" s="77">
        <v>6299.2125984251979</v>
      </c>
      <c r="O104" s="85">
        <v>44391</v>
      </c>
    </row>
    <row r="105" spans="2:15" x14ac:dyDescent="0.3">
      <c r="B105" s="131" t="s">
        <v>23</v>
      </c>
      <c r="C105" s="83" t="s">
        <v>139</v>
      </c>
      <c r="D105" s="83"/>
      <c r="E105" s="134">
        <v>44315</v>
      </c>
      <c r="F105" s="77">
        <v>82</v>
      </c>
      <c r="G105" s="75">
        <v>487.80487804878049</v>
      </c>
      <c r="H105" s="129">
        <v>0.04</v>
      </c>
      <c r="I105" s="77">
        <v>40000</v>
      </c>
      <c r="J105" s="83">
        <v>79</v>
      </c>
      <c r="K105" s="74">
        <v>-1.44</v>
      </c>
      <c r="L105" s="130">
        <v>-3.6585365853658538</v>
      </c>
      <c r="M105" s="74">
        <v>38536.585365853658</v>
      </c>
      <c r="N105" s="77">
        <v>-1463.414634146342</v>
      </c>
      <c r="O105" s="85">
        <v>44355</v>
      </c>
    </row>
    <row r="106" spans="2:15" x14ac:dyDescent="0.3">
      <c r="B106" s="131" t="s">
        <v>23</v>
      </c>
      <c r="C106" s="83" t="s">
        <v>85</v>
      </c>
      <c r="D106" s="83"/>
      <c r="E106" s="134">
        <v>44316</v>
      </c>
      <c r="F106" s="77">
        <v>340</v>
      </c>
      <c r="G106" s="75">
        <v>117.64705882352941</v>
      </c>
      <c r="H106" s="129">
        <v>0.04</v>
      </c>
      <c r="I106" s="77">
        <v>40000</v>
      </c>
      <c r="J106" s="83">
        <v>391</v>
      </c>
      <c r="K106" s="74">
        <v>-1.81</v>
      </c>
      <c r="L106" s="130">
        <v>15</v>
      </c>
      <c r="M106" s="74">
        <v>46000</v>
      </c>
      <c r="N106" s="77">
        <v>6000</v>
      </c>
      <c r="O106" s="85">
        <v>44382</v>
      </c>
    </row>
    <row r="107" spans="2:15" x14ac:dyDescent="0.3">
      <c r="B107" s="131" t="s">
        <v>23</v>
      </c>
      <c r="C107" s="83" t="s">
        <v>44</v>
      </c>
      <c r="D107" s="83"/>
      <c r="E107" s="134">
        <v>44316</v>
      </c>
      <c r="F107" s="77">
        <v>275</v>
      </c>
      <c r="G107" s="75">
        <v>145.45454545454547</v>
      </c>
      <c r="H107" s="129">
        <v>0.04</v>
      </c>
      <c r="I107" s="77">
        <v>40000</v>
      </c>
      <c r="J107" s="83">
        <v>270</v>
      </c>
      <c r="K107" s="74">
        <v>-2.41</v>
      </c>
      <c r="L107" s="130">
        <v>-1.8181818181818181</v>
      </c>
      <c r="M107" s="74">
        <v>39272.727272727279</v>
      </c>
      <c r="N107" s="77">
        <v>-727.27272727272066</v>
      </c>
      <c r="O107" s="85">
        <v>44348</v>
      </c>
    </row>
    <row r="108" spans="2:15" x14ac:dyDescent="0.3">
      <c r="B108" s="131" t="s">
        <v>23</v>
      </c>
      <c r="C108" s="83" t="s">
        <v>140</v>
      </c>
      <c r="D108" s="83"/>
      <c r="E108" s="134">
        <v>44319</v>
      </c>
      <c r="F108" s="77">
        <v>142</v>
      </c>
      <c r="G108" s="75">
        <v>281.6901408450704</v>
      </c>
      <c r="H108" s="129">
        <v>0.04</v>
      </c>
      <c r="I108" s="77">
        <v>40000</v>
      </c>
      <c r="J108" s="83">
        <v>172</v>
      </c>
      <c r="K108" s="74">
        <v>-3.6</v>
      </c>
      <c r="L108" s="130">
        <v>21.126760563380284</v>
      </c>
      <c r="M108" s="74">
        <v>48450.704225352107</v>
      </c>
      <c r="N108" s="77">
        <v>8450.7042253521067</v>
      </c>
      <c r="O108" s="85">
        <v>44361</v>
      </c>
    </row>
    <row r="109" spans="2:15" x14ac:dyDescent="0.3">
      <c r="B109" s="131" t="s">
        <v>23</v>
      </c>
      <c r="C109" s="83" t="s">
        <v>45</v>
      </c>
      <c r="D109" s="83"/>
      <c r="E109" s="134">
        <v>44326</v>
      </c>
      <c r="F109" s="77">
        <v>255</v>
      </c>
      <c r="G109" s="75">
        <v>156.86274509803923</v>
      </c>
      <c r="H109" s="129">
        <v>0.04</v>
      </c>
      <c r="I109" s="77">
        <v>40000</v>
      </c>
      <c r="J109" s="83">
        <v>263.5</v>
      </c>
      <c r="K109" s="74">
        <v>-1.77</v>
      </c>
      <c r="L109" s="130">
        <v>3.3333333333333335</v>
      </c>
      <c r="M109" s="74">
        <v>41333.333333333336</v>
      </c>
      <c r="N109" s="77">
        <v>1333.3333333333358</v>
      </c>
      <c r="O109" s="85">
        <v>44350</v>
      </c>
    </row>
    <row r="110" spans="2:15" x14ac:dyDescent="0.3">
      <c r="B110" s="131" t="s">
        <v>23</v>
      </c>
      <c r="C110" s="83" t="s">
        <v>198</v>
      </c>
      <c r="D110" s="83"/>
      <c r="E110" s="134">
        <v>44328</v>
      </c>
      <c r="F110" s="77">
        <v>1225</v>
      </c>
      <c r="G110" s="75">
        <v>32.653061224489797</v>
      </c>
      <c r="H110" s="129">
        <v>0.04</v>
      </c>
      <c r="I110" s="77">
        <v>40000</v>
      </c>
      <c r="J110" s="83">
        <v>1290</v>
      </c>
      <c r="K110" s="74">
        <v>-3.95</v>
      </c>
      <c r="L110" s="130">
        <v>5.3061224489795915</v>
      </c>
      <c r="M110" s="74">
        <v>42122.448979591834</v>
      </c>
      <c r="N110" s="77">
        <v>2122.4489795918344</v>
      </c>
      <c r="O110" s="85">
        <v>44435</v>
      </c>
    </row>
    <row r="111" spans="2:15" x14ac:dyDescent="0.3">
      <c r="B111" s="131" t="s">
        <v>23</v>
      </c>
      <c r="C111" s="83" t="s">
        <v>38</v>
      </c>
      <c r="D111" s="83"/>
      <c r="E111" s="134">
        <v>44328</v>
      </c>
      <c r="F111" s="77">
        <v>327</v>
      </c>
      <c r="G111" s="75">
        <v>122.32415902140673</v>
      </c>
      <c r="H111" s="129">
        <v>0.04</v>
      </c>
      <c r="I111" s="77">
        <v>40000</v>
      </c>
      <c r="J111" s="83">
        <v>329</v>
      </c>
      <c r="K111" s="74">
        <v>-0.5</v>
      </c>
      <c r="L111" s="130">
        <v>0.6116207951070336</v>
      </c>
      <c r="M111" s="74">
        <v>40244.648318042811</v>
      </c>
      <c r="N111" s="77">
        <v>244.6483180428113</v>
      </c>
      <c r="O111" s="85">
        <v>44343</v>
      </c>
    </row>
    <row r="112" spans="2:15" x14ac:dyDescent="0.3">
      <c r="B112" s="131" t="s">
        <v>23</v>
      </c>
      <c r="C112" s="83" t="s">
        <v>165</v>
      </c>
      <c r="D112" s="83"/>
      <c r="E112" s="134">
        <v>44328</v>
      </c>
      <c r="F112" s="77">
        <v>475</v>
      </c>
      <c r="G112" s="75">
        <v>84.21052631578948</v>
      </c>
      <c r="H112" s="129">
        <v>0.04</v>
      </c>
      <c r="I112" s="77">
        <v>40000</v>
      </c>
      <c r="J112" s="83">
        <v>585</v>
      </c>
      <c r="K112" s="74">
        <v>-2.34</v>
      </c>
      <c r="L112" s="130">
        <v>23.157894736842106</v>
      </c>
      <c r="M112" s="74">
        <v>49263.157894736847</v>
      </c>
      <c r="N112" s="77">
        <v>9263.1578947368471</v>
      </c>
      <c r="O112" s="85">
        <v>44357</v>
      </c>
    </row>
    <row r="113" spans="2:15" x14ac:dyDescent="0.3">
      <c r="B113" s="131" t="s">
        <v>23</v>
      </c>
      <c r="C113" s="83" t="s">
        <v>166</v>
      </c>
      <c r="D113" s="83"/>
      <c r="E113" s="134">
        <v>44335</v>
      </c>
      <c r="F113" s="77">
        <v>1110</v>
      </c>
      <c r="G113" s="75">
        <v>36.036036036036037</v>
      </c>
      <c r="H113" s="129">
        <v>0.04</v>
      </c>
      <c r="I113" s="77">
        <v>40000</v>
      </c>
      <c r="J113" s="83">
        <v>1290</v>
      </c>
      <c r="K113" s="74">
        <v>-1.82</v>
      </c>
      <c r="L113" s="130">
        <v>16.216216216216218</v>
      </c>
      <c r="M113" s="74">
        <v>46486.486486486487</v>
      </c>
      <c r="N113" s="77">
        <v>6486.4864864864867</v>
      </c>
      <c r="O113" s="85">
        <v>44349</v>
      </c>
    </row>
    <row r="114" spans="2:15" x14ac:dyDescent="0.3">
      <c r="B114" s="131" t="s">
        <v>23</v>
      </c>
      <c r="C114" s="83" t="s">
        <v>135</v>
      </c>
      <c r="D114" s="83"/>
      <c r="E114" s="134">
        <v>44336</v>
      </c>
      <c r="F114" s="77">
        <v>57</v>
      </c>
      <c r="G114" s="75">
        <v>701.75438596491233</v>
      </c>
      <c r="H114" s="129">
        <v>0.04</v>
      </c>
      <c r="I114" s="77">
        <v>40000</v>
      </c>
      <c r="J114" s="83">
        <v>70</v>
      </c>
      <c r="K114" s="74">
        <v>-2.8</v>
      </c>
      <c r="L114" s="130">
        <v>22.807017543859651</v>
      </c>
      <c r="M114" s="74">
        <v>49122.807017543862</v>
      </c>
      <c r="N114" s="77">
        <v>9122.8070175438625</v>
      </c>
      <c r="O114" s="85">
        <v>44341</v>
      </c>
    </row>
    <row r="115" spans="2:15" x14ac:dyDescent="0.3">
      <c r="B115" s="131" t="s">
        <v>23</v>
      </c>
      <c r="C115" s="83" t="s">
        <v>147</v>
      </c>
      <c r="D115" s="83"/>
      <c r="E115" s="134">
        <v>44337</v>
      </c>
      <c r="F115" s="77">
        <v>63.5</v>
      </c>
      <c r="G115" s="75">
        <v>629.9212598425197</v>
      </c>
      <c r="H115" s="129">
        <v>0.04</v>
      </c>
      <c r="I115" s="77">
        <v>40000</v>
      </c>
      <c r="J115" s="83">
        <v>68</v>
      </c>
      <c r="K115" s="74">
        <v>-4.1399999999999997</v>
      </c>
      <c r="L115" s="130">
        <v>7.0866141732283463</v>
      </c>
      <c r="M115" s="74">
        <v>42834.645669291342</v>
      </c>
      <c r="N115" s="77">
        <v>2834.6456692913416</v>
      </c>
      <c r="O115" s="85">
        <v>44351</v>
      </c>
    </row>
    <row r="116" spans="2:15" x14ac:dyDescent="0.3">
      <c r="B116" s="131" t="s">
        <v>23</v>
      </c>
      <c r="C116" s="83" t="s">
        <v>83</v>
      </c>
      <c r="D116" s="83"/>
      <c r="E116" s="134">
        <v>44341</v>
      </c>
      <c r="F116" s="77">
        <v>42</v>
      </c>
      <c r="G116" s="75">
        <v>952.38095238095241</v>
      </c>
      <c r="H116" s="129">
        <v>0.04</v>
      </c>
      <c r="I116" s="77">
        <v>40000</v>
      </c>
      <c r="J116" s="83">
        <v>43</v>
      </c>
      <c r="K116" s="74">
        <v>2.35</v>
      </c>
      <c r="L116" s="130">
        <v>2.3809523809523809</v>
      </c>
      <c r="M116" s="74">
        <v>40952.380952380954</v>
      </c>
      <c r="N116" s="77">
        <v>952.38095238095411</v>
      </c>
      <c r="O116" s="85">
        <v>44364</v>
      </c>
    </row>
    <row r="117" spans="2:15" x14ac:dyDescent="0.3">
      <c r="B117" s="131" t="s">
        <v>23</v>
      </c>
      <c r="C117" s="83" t="s">
        <v>151</v>
      </c>
      <c r="D117" s="83"/>
      <c r="E117" s="134">
        <v>44342</v>
      </c>
      <c r="F117" s="77">
        <v>84</v>
      </c>
      <c r="G117" s="75">
        <v>476.1904761904762</v>
      </c>
      <c r="H117" s="129">
        <v>0.04</v>
      </c>
      <c r="I117" s="77">
        <v>40000</v>
      </c>
      <c r="J117" s="83">
        <v>89</v>
      </c>
      <c r="K117" s="74">
        <v>-2.62</v>
      </c>
      <c r="L117" s="130">
        <v>5.9523809523809526</v>
      </c>
      <c r="M117" s="74">
        <v>42380.952380952382</v>
      </c>
      <c r="N117" s="77">
        <v>2380.9523809523816</v>
      </c>
      <c r="O117" s="85">
        <v>44397</v>
      </c>
    </row>
    <row r="118" spans="2:15" x14ac:dyDescent="0.3">
      <c r="B118" s="131" t="s">
        <v>23</v>
      </c>
      <c r="C118" s="83" t="s">
        <v>145</v>
      </c>
      <c r="D118" s="83"/>
      <c r="E118" s="134">
        <v>44342</v>
      </c>
      <c r="F118" s="77">
        <v>148</v>
      </c>
      <c r="G118" s="75">
        <v>270.27027027027026</v>
      </c>
      <c r="H118" s="129">
        <v>0.04</v>
      </c>
      <c r="I118" s="77">
        <v>40000</v>
      </c>
      <c r="J118" s="83">
        <v>157</v>
      </c>
      <c r="K118" s="74">
        <v>-5.62</v>
      </c>
      <c r="L118" s="130">
        <v>6.0810810810810816</v>
      </c>
      <c r="M118" s="74">
        <v>42432.432432432433</v>
      </c>
      <c r="N118" s="77">
        <v>2432.4324324324334</v>
      </c>
      <c r="O118" s="85">
        <v>44364</v>
      </c>
    </row>
    <row r="119" spans="2:15" x14ac:dyDescent="0.3">
      <c r="B119" s="131" t="s">
        <v>178</v>
      </c>
      <c r="C119" s="38"/>
      <c r="D119" s="83"/>
      <c r="E119" s="134">
        <v>44347</v>
      </c>
      <c r="F119" s="77">
        <v>148</v>
      </c>
      <c r="G119" s="75">
        <v>270.27027027027026</v>
      </c>
      <c r="H119" s="129">
        <v>0.04</v>
      </c>
      <c r="I119" s="77">
        <v>40000</v>
      </c>
      <c r="J119" s="83">
        <v>195.5</v>
      </c>
      <c r="K119" s="74">
        <v>-1.71</v>
      </c>
      <c r="L119" s="130">
        <v>32.094594594594597</v>
      </c>
      <c r="M119" s="74">
        <v>52837.837837837833</v>
      </c>
      <c r="N119" s="77">
        <v>12837.837837837833</v>
      </c>
      <c r="O119" s="85"/>
    </row>
    <row r="120" spans="2:15" x14ac:dyDescent="0.3">
      <c r="B120" s="131" t="s">
        <v>23</v>
      </c>
      <c r="C120" s="83" t="s">
        <v>167</v>
      </c>
      <c r="D120" s="83"/>
      <c r="E120" s="134">
        <v>44348</v>
      </c>
      <c r="F120" s="77">
        <v>137</v>
      </c>
      <c r="G120" s="75">
        <v>291.97080291970804</v>
      </c>
      <c r="H120" s="129">
        <v>0.04</v>
      </c>
      <c r="I120" s="77">
        <v>40000</v>
      </c>
      <c r="J120" s="83">
        <v>143</v>
      </c>
      <c r="K120" s="74">
        <v>-1.78</v>
      </c>
      <c r="L120" s="130">
        <v>4.3795620437956204</v>
      </c>
      <c r="M120" s="74">
        <v>41751.824817518253</v>
      </c>
      <c r="N120" s="77">
        <v>1751.8248175182525</v>
      </c>
      <c r="O120" s="85">
        <v>44361</v>
      </c>
    </row>
    <row r="121" spans="2:15" x14ac:dyDescent="0.3">
      <c r="B121" s="131" t="s">
        <v>23</v>
      </c>
      <c r="C121" s="83" t="s">
        <v>95</v>
      </c>
      <c r="D121" s="83"/>
      <c r="E121" s="134">
        <v>44349</v>
      </c>
      <c r="F121" s="77">
        <v>84</v>
      </c>
      <c r="G121" s="75">
        <v>476.1904761904762</v>
      </c>
      <c r="H121" s="129">
        <v>0.04</v>
      </c>
      <c r="I121" s="77">
        <v>40000</v>
      </c>
      <c r="J121" s="83">
        <v>67.5</v>
      </c>
      <c r="K121" s="74">
        <v>-1.76</v>
      </c>
      <c r="L121" s="130">
        <v>-19.642857142857142</v>
      </c>
      <c r="M121" s="74">
        <v>32142.857142857145</v>
      </c>
      <c r="N121" s="77">
        <v>-7857.1428571428551</v>
      </c>
      <c r="O121" s="85">
        <v>44391</v>
      </c>
    </row>
    <row r="122" spans="2:15" x14ac:dyDescent="0.3">
      <c r="B122" s="131" t="s">
        <v>23</v>
      </c>
      <c r="C122" s="83" t="s">
        <v>94</v>
      </c>
      <c r="D122" s="83"/>
      <c r="E122" s="134">
        <v>44349</v>
      </c>
      <c r="F122" s="77">
        <v>440</v>
      </c>
      <c r="G122" s="75">
        <v>90.909090909090907</v>
      </c>
      <c r="H122" s="129">
        <v>0.04</v>
      </c>
      <c r="I122" s="77">
        <v>40000</v>
      </c>
      <c r="J122" s="83">
        <v>455</v>
      </c>
      <c r="K122" s="74">
        <v>-2.11</v>
      </c>
      <c r="L122" s="130">
        <v>3.4090909090909087</v>
      </c>
      <c r="M122" s="74">
        <v>41363.63636363636</v>
      </c>
      <c r="N122" s="77">
        <v>1363.6363636363603</v>
      </c>
      <c r="O122" s="85">
        <v>44370</v>
      </c>
    </row>
    <row r="123" spans="2:15" x14ac:dyDescent="0.3">
      <c r="B123" s="131" t="s">
        <v>23</v>
      </c>
      <c r="C123" s="83" t="s">
        <v>153</v>
      </c>
      <c r="D123" s="83"/>
      <c r="E123" s="134">
        <v>44351</v>
      </c>
      <c r="F123" s="77">
        <v>215</v>
      </c>
      <c r="G123" s="75">
        <v>186.04651162790697</v>
      </c>
      <c r="H123" s="129">
        <v>0.04</v>
      </c>
      <c r="I123" s="77">
        <v>40000</v>
      </c>
      <c r="J123" s="83">
        <v>240</v>
      </c>
      <c r="K123" s="74">
        <v>-1.66</v>
      </c>
      <c r="L123" s="130">
        <v>11.627906976744187</v>
      </c>
      <c r="M123" s="74">
        <v>44651.162790697672</v>
      </c>
      <c r="N123" s="77">
        <v>4651.1627906976719</v>
      </c>
      <c r="O123" s="85">
        <v>44364</v>
      </c>
    </row>
    <row r="124" spans="2:15" x14ac:dyDescent="0.3">
      <c r="B124" s="131" t="s">
        <v>23</v>
      </c>
      <c r="C124" s="83" t="s">
        <v>28</v>
      </c>
      <c r="D124" s="83"/>
      <c r="E124" s="134">
        <v>44355</v>
      </c>
      <c r="F124" s="77">
        <v>330</v>
      </c>
      <c r="G124" s="75">
        <v>242.42424242424244</v>
      </c>
      <c r="H124" s="129">
        <v>0.08</v>
      </c>
      <c r="I124" s="77">
        <v>80000</v>
      </c>
      <c r="J124" s="83">
        <v>320</v>
      </c>
      <c r="K124" s="74">
        <v>5.45</v>
      </c>
      <c r="L124" s="130">
        <v>-3.0303030303030303</v>
      </c>
      <c r="M124" s="74">
        <v>77575.757575757583</v>
      </c>
      <c r="N124" s="77">
        <v>-2424.2424242424167</v>
      </c>
      <c r="O124" s="85">
        <v>44389</v>
      </c>
    </row>
    <row r="125" spans="2:15" x14ac:dyDescent="0.3">
      <c r="B125" s="131" t="s">
        <v>23</v>
      </c>
      <c r="C125" s="83" t="s">
        <v>199</v>
      </c>
      <c r="D125" s="83"/>
      <c r="E125" s="134">
        <v>44358</v>
      </c>
      <c r="F125" s="77">
        <v>48</v>
      </c>
      <c r="G125" s="75">
        <v>833.33333333333337</v>
      </c>
      <c r="H125" s="129">
        <v>0.04</v>
      </c>
      <c r="I125" s="77">
        <v>40000</v>
      </c>
      <c r="J125" s="83">
        <v>47</v>
      </c>
      <c r="K125" s="74">
        <v>-3.49</v>
      </c>
      <c r="L125" s="130">
        <v>-2.0833333333333335</v>
      </c>
      <c r="M125" s="74">
        <v>39166.666666666672</v>
      </c>
      <c r="N125" s="77">
        <v>-833.33333333332848</v>
      </c>
      <c r="O125" s="85">
        <v>44581</v>
      </c>
    </row>
    <row r="126" spans="2:15" x14ac:dyDescent="0.3">
      <c r="B126" s="131" t="s">
        <v>23</v>
      </c>
      <c r="C126" s="83" t="s">
        <v>199</v>
      </c>
      <c r="D126" s="83"/>
      <c r="E126" s="134">
        <v>44358</v>
      </c>
      <c r="F126" s="77">
        <v>48</v>
      </c>
      <c r="G126" s="75">
        <v>833.33333333333337</v>
      </c>
      <c r="H126" s="129">
        <v>0.04</v>
      </c>
      <c r="I126" s="77">
        <v>40000</v>
      </c>
      <c r="J126" s="83">
        <v>66.349999999999994</v>
      </c>
      <c r="K126" s="74">
        <v>-3.49</v>
      </c>
      <c r="L126" s="130">
        <v>38.229166666666657</v>
      </c>
      <c r="M126" s="74">
        <v>55291.666666666664</v>
      </c>
      <c r="N126" s="77">
        <v>15291.666666666664</v>
      </c>
      <c r="O126" s="85">
        <v>44588</v>
      </c>
    </row>
    <row r="127" spans="2:15" x14ac:dyDescent="0.3">
      <c r="B127" s="131" t="s">
        <v>23</v>
      </c>
      <c r="C127" s="83" t="s">
        <v>168</v>
      </c>
      <c r="D127" s="83"/>
      <c r="E127" s="134">
        <v>44361</v>
      </c>
      <c r="F127" s="77">
        <v>325</v>
      </c>
      <c r="G127" s="75">
        <v>123.07692307692308</v>
      </c>
      <c r="H127" s="129">
        <v>0.04</v>
      </c>
      <c r="I127" s="77">
        <v>40000</v>
      </c>
      <c r="J127" s="83">
        <v>305</v>
      </c>
      <c r="K127" s="74">
        <v>-0.96</v>
      </c>
      <c r="L127" s="130">
        <v>-6.1538461538461542</v>
      </c>
      <c r="M127" s="74">
        <v>37538.461538461539</v>
      </c>
      <c r="N127" s="77">
        <v>-2461.538461538461</v>
      </c>
      <c r="O127" s="85">
        <v>44382</v>
      </c>
    </row>
    <row r="128" spans="2:15" x14ac:dyDescent="0.3">
      <c r="B128" s="131" t="s">
        <v>23</v>
      </c>
      <c r="C128" s="83">
        <v>506687</v>
      </c>
      <c r="D128" s="83" t="s">
        <v>169</v>
      </c>
      <c r="E128" s="134">
        <v>44362</v>
      </c>
      <c r="F128" s="77">
        <v>1700</v>
      </c>
      <c r="G128" s="75">
        <v>23.529411764705884</v>
      </c>
      <c r="H128" s="129">
        <v>0.04</v>
      </c>
      <c r="I128" s="77">
        <v>40000</v>
      </c>
      <c r="J128" s="83">
        <v>1900</v>
      </c>
      <c r="K128" s="74" t="s">
        <v>191</v>
      </c>
      <c r="L128" s="130">
        <v>11.764705882352942</v>
      </c>
      <c r="M128" s="74">
        <v>44705.882352941182</v>
      </c>
      <c r="N128" s="77">
        <v>4705.882352941182</v>
      </c>
      <c r="O128" s="85">
        <v>44406</v>
      </c>
    </row>
    <row r="129" spans="2:15" x14ac:dyDescent="0.3">
      <c r="B129" s="131" t="s">
        <v>23</v>
      </c>
      <c r="C129" s="83" t="s">
        <v>170</v>
      </c>
      <c r="D129" s="83"/>
      <c r="E129" s="134">
        <v>44368</v>
      </c>
      <c r="F129" s="77">
        <v>58.5</v>
      </c>
      <c r="G129" s="75">
        <v>683.76068376068372</v>
      </c>
      <c r="H129" s="129">
        <v>0.04</v>
      </c>
      <c r="I129" s="77">
        <v>40000</v>
      </c>
      <c r="J129" s="83">
        <v>56</v>
      </c>
      <c r="K129" s="74">
        <v>-3.89</v>
      </c>
      <c r="L129" s="130">
        <v>-4.2735042735042734</v>
      </c>
      <c r="M129" s="74">
        <v>38290.598290598289</v>
      </c>
      <c r="N129" s="77">
        <v>-1709.4017094017108</v>
      </c>
      <c r="O129" s="85">
        <v>44386</v>
      </c>
    </row>
    <row r="130" spans="2:15" x14ac:dyDescent="0.3">
      <c r="B130" s="131" t="s">
        <v>23</v>
      </c>
      <c r="C130" s="83" t="s">
        <v>175</v>
      </c>
      <c r="D130" s="83"/>
      <c r="E130" s="134">
        <v>44368</v>
      </c>
      <c r="F130" s="77">
        <v>230</v>
      </c>
      <c r="G130" s="75">
        <v>173.91304347826087</v>
      </c>
      <c r="H130" s="129">
        <v>0.04</v>
      </c>
      <c r="I130" s="77">
        <v>40000</v>
      </c>
      <c r="J130" s="83">
        <v>240</v>
      </c>
      <c r="K130" s="74">
        <v>-0.61</v>
      </c>
      <c r="L130" s="130">
        <v>4.3478260869565224</v>
      </c>
      <c r="M130" s="74">
        <v>41739.130434782608</v>
      </c>
      <c r="N130" s="77">
        <v>1739.1304347826081</v>
      </c>
      <c r="O130" s="85">
        <v>44558</v>
      </c>
    </row>
    <row r="131" spans="2:15" x14ac:dyDescent="0.3">
      <c r="B131" s="131" t="s">
        <v>23</v>
      </c>
      <c r="C131" s="83">
        <v>523850</v>
      </c>
      <c r="D131" s="83" t="s">
        <v>171</v>
      </c>
      <c r="E131" s="134">
        <v>44369</v>
      </c>
      <c r="F131" s="77">
        <v>355</v>
      </c>
      <c r="G131" s="75">
        <v>112.67605633802818</v>
      </c>
      <c r="H131" s="129">
        <v>0.04</v>
      </c>
      <c r="I131" s="77">
        <v>40000</v>
      </c>
      <c r="J131" s="83">
        <v>360</v>
      </c>
      <c r="K131" s="74" t="s">
        <v>191</v>
      </c>
      <c r="L131" s="130">
        <v>1.4084507042253522</v>
      </c>
      <c r="M131" s="74">
        <v>40563.380281690144</v>
      </c>
      <c r="N131" s="77">
        <v>563.38028169014433</v>
      </c>
      <c r="O131" s="85">
        <v>44404</v>
      </c>
    </row>
    <row r="132" spans="2:15" x14ac:dyDescent="0.3">
      <c r="B132" s="131" t="s">
        <v>23</v>
      </c>
      <c r="C132" s="83" t="s">
        <v>175</v>
      </c>
      <c r="D132" s="83"/>
      <c r="E132" s="134">
        <v>44370</v>
      </c>
      <c r="F132" s="77">
        <v>244</v>
      </c>
      <c r="G132" s="75">
        <v>163.9344262295082</v>
      </c>
      <c r="H132" s="129">
        <v>0.04</v>
      </c>
      <c r="I132" s="77">
        <v>40000</v>
      </c>
      <c r="J132" s="83">
        <v>240</v>
      </c>
      <c r="K132" s="74">
        <v>-0.61</v>
      </c>
      <c r="L132" s="130">
        <v>-1.639344262295082</v>
      </c>
      <c r="M132" s="74">
        <v>39344.262295081971</v>
      </c>
      <c r="N132" s="77">
        <v>-655.73770491802861</v>
      </c>
      <c r="O132" s="85">
        <v>44558</v>
      </c>
    </row>
    <row r="133" spans="2:15" x14ac:dyDescent="0.3">
      <c r="B133" s="131" t="s">
        <v>23</v>
      </c>
      <c r="C133" s="83" t="s">
        <v>27</v>
      </c>
      <c r="D133" s="83"/>
      <c r="E133" s="134">
        <v>44375</v>
      </c>
      <c r="F133" s="77">
        <v>155</v>
      </c>
      <c r="G133" s="75">
        <v>258.06451612903226</v>
      </c>
      <c r="H133" s="129">
        <v>0.04</v>
      </c>
      <c r="I133" s="77">
        <v>40000</v>
      </c>
      <c r="J133" s="83">
        <v>140</v>
      </c>
      <c r="K133" s="74">
        <v>-1.71</v>
      </c>
      <c r="L133" s="130">
        <v>-9.67741935483871</v>
      </c>
      <c r="M133" s="74">
        <v>36129.032258064515</v>
      </c>
      <c r="N133" s="77">
        <v>-3870.9677419354848</v>
      </c>
      <c r="O133" s="85">
        <v>44382</v>
      </c>
    </row>
    <row r="134" spans="2:15" x14ac:dyDescent="0.3">
      <c r="B134" s="131" t="s">
        <v>23</v>
      </c>
      <c r="C134" s="83" t="s">
        <v>87</v>
      </c>
      <c r="D134" s="83"/>
      <c r="E134" s="134">
        <v>44382</v>
      </c>
      <c r="F134" s="77">
        <v>191</v>
      </c>
      <c r="G134" s="75">
        <v>209.42408376963351</v>
      </c>
      <c r="H134" s="129">
        <v>0.04</v>
      </c>
      <c r="I134" s="77">
        <v>40000</v>
      </c>
      <c r="J134" s="83">
        <v>186</v>
      </c>
      <c r="K134" s="74">
        <v>-1.6</v>
      </c>
      <c r="L134" s="130">
        <v>-2.6178010471204192</v>
      </c>
      <c r="M134" s="74">
        <v>38952.879581151836</v>
      </c>
      <c r="N134" s="77">
        <v>-1047.1204188481643</v>
      </c>
      <c r="O134" s="85">
        <v>44393</v>
      </c>
    </row>
    <row r="135" spans="2:15" x14ac:dyDescent="0.3">
      <c r="B135" s="131" t="s">
        <v>23</v>
      </c>
      <c r="C135" s="83" t="s">
        <v>163</v>
      </c>
      <c r="D135" s="83"/>
      <c r="E135" s="134">
        <v>44382</v>
      </c>
      <c r="F135" s="77">
        <v>82</v>
      </c>
      <c r="G135" s="75">
        <v>487.80487804878049</v>
      </c>
      <c r="H135" s="129">
        <v>0.04</v>
      </c>
      <c r="I135" s="77">
        <v>40000</v>
      </c>
      <c r="J135" s="83">
        <v>92</v>
      </c>
      <c r="K135" s="74">
        <v>-1.4</v>
      </c>
      <c r="L135" s="130">
        <v>12.195121951219512</v>
      </c>
      <c r="M135" s="74">
        <v>44878.048780487807</v>
      </c>
      <c r="N135" s="77">
        <v>4878.0487804878067</v>
      </c>
      <c r="O135" s="85">
        <v>44397</v>
      </c>
    </row>
    <row r="136" spans="2:15" x14ac:dyDescent="0.3">
      <c r="B136" s="131" t="s">
        <v>23</v>
      </c>
      <c r="C136" s="83" t="s">
        <v>35</v>
      </c>
      <c r="D136" s="83"/>
      <c r="E136" s="134">
        <v>44382</v>
      </c>
      <c r="F136" s="77">
        <v>78</v>
      </c>
      <c r="G136" s="75">
        <v>512.82051282051282</v>
      </c>
      <c r="H136" s="129">
        <v>0.04</v>
      </c>
      <c r="I136" s="77">
        <v>40000</v>
      </c>
      <c r="J136" s="83">
        <v>98</v>
      </c>
      <c r="K136" s="74">
        <v>2.56</v>
      </c>
      <c r="L136" s="130">
        <v>25.641025641025639</v>
      </c>
      <c r="M136" s="74">
        <v>50256.410256410258</v>
      </c>
      <c r="N136" s="77">
        <v>10256.410256410258</v>
      </c>
      <c r="O136" s="85">
        <v>44386</v>
      </c>
    </row>
    <row r="137" spans="2:15" x14ac:dyDescent="0.3">
      <c r="B137" s="131" t="s">
        <v>23</v>
      </c>
      <c r="C137" s="83" t="s">
        <v>172</v>
      </c>
      <c r="D137" s="83"/>
      <c r="E137" s="134">
        <v>44386</v>
      </c>
      <c r="F137" s="77">
        <v>63.5</v>
      </c>
      <c r="G137" s="75">
        <v>629.9212598425197</v>
      </c>
      <c r="H137" s="129">
        <v>0.04</v>
      </c>
      <c r="I137" s="77">
        <v>40000</v>
      </c>
      <c r="J137" s="83">
        <v>76</v>
      </c>
      <c r="K137" s="74">
        <v>-0.81</v>
      </c>
      <c r="L137" s="130">
        <v>19.685039370078741</v>
      </c>
      <c r="M137" s="74">
        <v>47874.015748031496</v>
      </c>
      <c r="N137" s="77">
        <v>7874.0157480314956</v>
      </c>
      <c r="O137" s="85">
        <v>44407</v>
      </c>
    </row>
    <row r="138" spans="2:15" x14ac:dyDescent="0.3">
      <c r="B138" s="131" t="s">
        <v>23</v>
      </c>
      <c r="C138" s="83" t="s">
        <v>177</v>
      </c>
      <c r="D138" s="83"/>
      <c r="E138" s="134">
        <v>44389</v>
      </c>
      <c r="F138" s="77">
        <v>205</v>
      </c>
      <c r="G138" s="75">
        <v>195.1219512195122</v>
      </c>
      <c r="H138" s="129">
        <v>0.04</v>
      </c>
      <c r="I138" s="77">
        <v>40000</v>
      </c>
      <c r="J138" s="83">
        <v>193</v>
      </c>
      <c r="K138" s="74">
        <v>-0.27</v>
      </c>
      <c r="L138" s="130">
        <v>-5.8536585365853666</v>
      </c>
      <c r="M138" s="74">
        <v>37658.536585365851</v>
      </c>
      <c r="N138" s="77">
        <v>-2341.4634146341486</v>
      </c>
      <c r="O138" s="85">
        <v>44432</v>
      </c>
    </row>
    <row r="139" spans="2:15" x14ac:dyDescent="0.3">
      <c r="B139" s="131" t="s">
        <v>23</v>
      </c>
      <c r="C139" s="83" t="s">
        <v>139</v>
      </c>
      <c r="D139" s="83"/>
      <c r="E139" s="134">
        <v>44389</v>
      </c>
      <c r="F139" s="77">
        <v>83.5</v>
      </c>
      <c r="G139" s="75">
        <v>479.04191616766468</v>
      </c>
      <c r="H139" s="129">
        <v>0.04</v>
      </c>
      <c r="I139" s="77">
        <v>40000</v>
      </c>
      <c r="J139" s="83">
        <v>80</v>
      </c>
      <c r="K139" s="74">
        <v>-1.44</v>
      </c>
      <c r="L139" s="130">
        <v>-4.1916167664670656</v>
      </c>
      <c r="M139" s="74">
        <v>38323.353293413173</v>
      </c>
      <c r="N139" s="77">
        <v>-1676.6467065868273</v>
      </c>
      <c r="O139" s="85">
        <v>44414</v>
      </c>
    </row>
    <row r="140" spans="2:15" x14ac:dyDescent="0.3">
      <c r="B140" s="131" t="s">
        <v>23</v>
      </c>
      <c r="C140" s="83" t="s">
        <v>119</v>
      </c>
      <c r="D140" s="83"/>
      <c r="E140" s="134">
        <v>44391</v>
      </c>
      <c r="F140" s="77">
        <v>130</v>
      </c>
      <c r="G140" s="75">
        <v>307.69230769230768</v>
      </c>
      <c r="H140" s="129">
        <v>0.04</v>
      </c>
      <c r="I140" s="77">
        <v>40000</v>
      </c>
      <c r="J140" s="83">
        <v>160</v>
      </c>
      <c r="K140" s="74">
        <v>-4.97</v>
      </c>
      <c r="L140" s="130">
        <v>23.076923076923077</v>
      </c>
      <c r="M140" s="74">
        <v>49230.769230769227</v>
      </c>
      <c r="N140" s="77">
        <v>9230.7692307692269</v>
      </c>
      <c r="O140" s="85">
        <v>44424</v>
      </c>
    </row>
    <row r="141" spans="2:15" x14ac:dyDescent="0.3">
      <c r="B141" s="131" t="s">
        <v>23</v>
      </c>
      <c r="C141" s="83" t="s">
        <v>119</v>
      </c>
      <c r="D141" s="83"/>
      <c r="E141" s="134">
        <v>44391</v>
      </c>
      <c r="F141" s="77">
        <v>130</v>
      </c>
      <c r="G141" s="75">
        <v>307.69230769230768</v>
      </c>
      <c r="H141" s="129">
        <v>0.04</v>
      </c>
      <c r="I141" s="77">
        <v>40000</v>
      </c>
      <c r="J141" s="83">
        <v>140</v>
      </c>
      <c r="K141" s="74">
        <v>-4.97</v>
      </c>
      <c r="L141" s="130">
        <v>7.6923076923076916</v>
      </c>
      <c r="M141" s="74">
        <v>43076.923076923078</v>
      </c>
      <c r="N141" s="77">
        <v>3076.923076923078</v>
      </c>
      <c r="O141" s="85">
        <v>44557</v>
      </c>
    </row>
    <row r="142" spans="2:15" x14ac:dyDescent="0.3">
      <c r="B142" s="131" t="s">
        <v>23</v>
      </c>
      <c r="C142" s="83" t="s">
        <v>123</v>
      </c>
      <c r="D142" s="83"/>
      <c r="E142" s="134">
        <v>44393</v>
      </c>
      <c r="F142" s="77">
        <v>121</v>
      </c>
      <c r="G142" s="75">
        <v>330.57851239669424</v>
      </c>
      <c r="H142" s="129">
        <v>0.04</v>
      </c>
      <c r="I142" s="77">
        <v>40000</v>
      </c>
      <c r="J142" s="83">
        <v>102</v>
      </c>
      <c r="K142" s="74">
        <v>1.49</v>
      </c>
      <c r="L142" s="130">
        <v>-15.702479338842975</v>
      </c>
      <c r="M142" s="74">
        <v>33719.008264462813</v>
      </c>
      <c r="N142" s="77">
        <v>-6280.9917355371872</v>
      </c>
      <c r="O142" s="85">
        <v>44603</v>
      </c>
    </row>
    <row r="143" spans="2:15" x14ac:dyDescent="0.3">
      <c r="B143" s="131" t="s">
        <v>178</v>
      </c>
      <c r="C143" s="38"/>
      <c r="D143" s="83"/>
      <c r="E143" s="134">
        <v>44397</v>
      </c>
      <c r="F143" s="77">
        <v>138</v>
      </c>
      <c r="G143" s="75">
        <v>289.85507246376812</v>
      </c>
      <c r="H143" s="129">
        <v>0.04</v>
      </c>
      <c r="I143" s="77">
        <v>40000</v>
      </c>
      <c r="J143" s="83">
        <v>195.5</v>
      </c>
      <c r="K143" s="74">
        <v>-1.71</v>
      </c>
      <c r="L143" s="130">
        <v>41.666666666666671</v>
      </c>
      <c r="M143" s="74">
        <v>56666.666666666672</v>
      </c>
      <c r="N143" s="77">
        <v>16666.666666666672</v>
      </c>
      <c r="O143" s="85"/>
    </row>
    <row r="144" spans="2:15" x14ac:dyDescent="0.3">
      <c r="B144" s="131" t="s">
        <v>23</v>
      </c>
      <c r="C144" s="83" t="s">
        <v>123</v>
      </c>
      <c r="D144" s="83"/>
      <c r="E144" s="134">
        <v>44397</v>
      </c>
      <c r="F144" s="77">
        <v>120</v>
      </c>
      <c r="G144" s="75">
        <v>333.33333333333331</v>
      </c>
      <c r="H144" s="129">
        <v>0.04</v>
      </c>
      <c r="I144" s="77">
        <v>40000</v>
      </c>
      <c r="J144" s="83">
        <v>97</v>
      </c>
      <c r="K144" s="74">
        <v>1.49</v>
      </c>
      <c r="L144" s="130">
        <v>-19.166666666666668</v>
      </c>
      <c r="M144" s="74">
        <v>32333.333333333332</v>
      </c>
      <c r="N144" s="77">
        <v>-7666.6666666666679</v>
      </c>
      <c r="O144" s="85">
        <v>44608</v>
      </c>
    </row>
    <row r="145" spans="2:15" x14ac:dyDescent="0.3">
      <c r="B145" s="131" t="s">
        <v>23</v>
      </c>
      <c r="C145" s="83" t="s">
        <v>200</v>
      </c>
      <c r="D145" s="83"/>
      <c r="E145" s="134">
        <v>44404</v>
      </c>
      <c r="F145" s="77">
        <v>1500</v>
      </c>
      <c r="G145" s="75">
        <v>26.666666666666668</v>
      </c>
      <c r="H145" s="129">
        <v>0.04</v>
      </c>
      <c r="I145" s="77">
        <v>40000</v>
      </c>
      <c r="J145" s="83">
        <v>1420</v>
      </c>
      <c r="K145" s="74">
        <v>-2.21</v>
      </c>
      <c r="L145" s="130">
        <v>-5.333333333333333</v>
      </c>
      <c r="M145" s="74">
        <v>37866.666666666672</v>
      </c>
      <c r="N145" s="77">
        <v>-2133.3333333333285</v>
      </c>
      <c r="O145" s="85">
        <v>44629</v>
      </c>
    </row>
    <row r="146" spans="2:15" x14ac:dyDescent="0.3">
      <c r="B146" s="131" t="s">
        <v>23</v>
      </c>
      <c r="C146" s="83" t="s">
        <v>119</v>
      </c>
      <c r="D146" s="83"/>
      <c r="E146" s="134">
        <v>44404</v>
      </c>
      <c r="F146" s="77">
        <v>133</v>
      </c>
      <c r="G146" s="75">
        <v>300.75187969924809</v>
      </c>
      <c r="H146" s="129">
        <v>0.04</v>
      </c>
      <c r="I146" s="77">
        <v>40000</v>
      </c>
      <c r="J146" s="83">
        <v>140</v>
      </c>
      <c r="K146" s="74">
        <v>-4.97</v>
      </c>
      <c r="L146" s="130">
        <v>5.2631578947368416</v>
      </c>
      <c r="M146" s="74">
        <v>42105.263157894733</v>
      </c>
      <c r="N146" s="77">
        <v>2105.263157894733</v>
      </c>
      <c r="O146" s="85">
        <v>44558</v>
      </c>
    </row>
    <row r="147" spans="2:15" x14ac:dyDescent="0.3">
      <c r="B147" s="131" t="s">
        <v>23</v>
      </c>
      <c r="C147" s="83" t="s">
        <v>139</v>
      </c>
      <c r="D147" s="83"/>
      <c r="E147" s="134">
        <v>44406</v>
      </c>
      <c r="F147" s="77">
        <v>86</v>
      </c>
      <c r="G147" s="75">
        <v>465.11627906976742</v>
      </c>
      <c r="H147" s="129">
        <v>0.04</v>
      </c>
      <c r="I147" s="77">
        <v>40000</v>
      </c>
      <c r="J147" s="83">
        <v>80</v>
      </c>
      <c r="K147" s="74">
        <v>-1.44</v>
      </c>
      <c r="L147" s="130">
        <v>-6.9767441860465116</v>
      </c>
      <c r="M147" s="74">
        <v>37209.30232558139</v>
      </c>
      <c r="N147" s="77">
        <v>-2790.6976744186104</v>
      </c>
      <c r="O147" s="85">
        <v>44414</v>
      </c>
    </row>
    <row r="148" spans="2:15" x14ac:dyDescent="0.3">
      <c r="B148" s="131" t="s">
        <v>23</v>
      </c>
      <c r="C148" s="83" t="s">
        <v>181</v>
      </c>
      <c r="D148" s="83"/>
      <c r="E148" s="134">
        <v>44407</v>
      </c>
      <c r="F148" s="77">
        <v>173</v>
      </c>
      <c r="G148" s="75">
        <v>231.21387283236993</v>
      </c>
      <c r="H148" s="129">
        <v>0.04</v>
      </c>
      <c r="I148" s="77">
        <v>40000</v>
      </c>
      <c r="J148" s="83">
        <v>189</v>
      </c>
      <c r="K148" s="74">
        <v>-2.6</v>
      </c>
      <c r="L148" s="130">
        <v>9.2485549132947984</v>
      </c>
      <c r="M148" s="74">
        <v>43699.421965317917</v>
      </c>
      <c r="N148" s="77">
        <v>3699.4219653179171</v>
      </c>
      <c r="O148" s="85">
        <v>44578</v>
      </c>
    </row>
    <row r="149" spans="2:15" x14ac:dyDescent="0.3">
      <c r="B149" s="131" t="s">
        <v>23</v>
      </c>
      <c r="C149" s="83" t="s">
        <v>51</v>
      </c>
      <c r="D149" s="83"/>
      <c r="E149" s="134">
        <v>44413</v>
      </c>
      <c r="F149" s="77">
        <v>245</v>
      </c>
      <c r="G149" s="75">
        <v>163.26530612244898</v>
      </c>
      <c r="H149" s="129">
        <v>0.04</v>
      </c>
      <c r="I149" s="77">
        <v>40000</v>
      </c>
      <c r="J149" s="83">
        <v>345</v>
      </c>
      <c r="K149" s="74">
        <v>-2.58</v>
      </c>
      <c r="L149" s="130">
        <v>40.816326530612244</v>
      </c>
      <c r="M149" s="74">
        <v>56326.530612244896</v>
      </c>
      <c r="N149" s="77">
        <v>16326.530612244896</v>
      </c>
      <c r="O149" s="85">
        <v>44462</v>
      </c>
    </row>
    <row r="150" spans="2:15" x14ac:dyDescent="0.3">
      <c r="B150" s="131" t="s">
        <v>23</v>
      </c>
      <c r="C150" s="83" t="s">
        <v>31</v>
      </c>
      <c r="D150" s="83"/>
      <c r="E150" s="134">
        <v>44417</v>
      </c>
      <c r="F150" s="77">
        <v>84</v>
      </c>
      <c r="G150" s="75">
        <v>476.1904761904762</v>
      </c>
      <c r="H150" s="129">
        <v>0.04</v>
      </c>
      <c r="I150" s="77">
        <v>40000</v>
      </c>
      <c r="J150" s="83">
        <v>95</v>
      </c>
      <c r="K150" s="74">
        <v>-3.97</v>
      </c>
      <c r="L150" s="130">
        <v>13.095238095238095</v>
      </c>
      <c r="M150" s="74">
        <v>45238.095238095237</v>
      </c>
      <c r="N150" s="77">
        <v>5238.0952380952367</v>
      </c>
      <c r="O150" s="85">
        <v>44445</v>
      </c>
    </row>
    <row r="151" spans="2:15" x14ac:dyDescent="0.3">
      <c r="B151" s="131" t="s">
        <v>23</v>
      </c>
      <c r="C151" s="83" t="s">
        <v>31</v>
      </c>
      <c r="D151" s="83"/>
      <c r="E151" s="134">
        <v>44417</v>
      </c>
      <c r="F151" s="77">
        <v>81</v>
      </c>
      <c r="G151" s="75">
        <v>493.82716049382714</v>
      </c>
      <c r="H151" s="129">
        <v>0.04</v>
      </c>
      <c r="I151" s="77">
        <v>40000</v>
      </c>
      <c r="J151" s="83">
        <v>96</v>
      </c>
      <c r="K151" s="74">
        <v>-3.97</v>
      </c>
      <c r="L151" s="130">
        <v>18.518518518518519</v>
      </c>
      <c r="M151" s="74">
        <v>47407.407407407401</v>
      </c>
      <c r="N151" s="77">
        <v>7407.4074074074015</v>
      </c>
      <c r="O151" s="85">
        <v>44448</v>
      </c>
    </row>
    <row r="152" spans="2:15" x14ac:dyDescent="0.3">
      <c r="B152" s="131" t="s">
        <v>23</v>
      </c>
      <c r="C152" s="83" t="s">
        <v>396</v>
      </c>
      <c r="D152" s="83"/>
      <c r="E152" s="134">
        <v>44432</v>
      </c>
      <c r="F152" s="77">
        <v>55</v>
      </c>
      <c r="G152" s="75">
        <v>1000</v>
      </c>
      <c r="H152" s="129">
        <v>0.04</v>
      </c>
      <c r="I152" s="77">
        <v>40000</v>
      </c>
      <c r="J152" s="83">
        <v>38.5</v>
      </c>
      <c r="K152" s="74">
        <v>-0.26</v>
      </c>
      <c r="L152" s="130">
        <v>-29.999999999999996</v>
      </c>
      <c r="M152" s="74">
        <v>38500</v>
      </c>
      <c r="N152" s="77">
        <v>-1500</v>
      </c>
      <c r="O152" s="85">
        <v>44833</v>
      </c>
    </row>
    <row r="153" spans="2:15" x14ac:dyDescent="0.3">
      <c r="B153" s="131" t="s">
        <v>23</v>
      </c>
      <c r="C153" s="83" t="s">
        <v>181</v>
      </c>
      <c r="D153" s="83"/>
      <c r="E153" s="134">
        <v>44435</v>
      </c>
      <c r="F153" s="77">
        <v>212</v>
      </c>
      <c r="G153" s="75">
        <v>188.67924528301887</v>
      </c>
      <c r="H153" s="129">
        <v>0.04</v>
      </c>
      <c r="I153" s="77">
        <v>40000</v>
      </c>
      <c r="J153" s="83">
        <v>189</v>
      </c>
      <c r="K153" s="74">
        <v>-2.6</v>
      </c>
      <c r="L153" s="130">
        <v>-10.849056603773585</v>
      </c>
      <c r="M153" s="74">
        <v>35660.377358490565</v>
      </c>
      <c r="N153" s="77">
        <v>-4339.6226415094352</v>
      </c>
      <c r="O153" s="85">
        <v>44578</v>
      </c>
    </row>
    <row r="154" spans="2:15" x14ac:dyDescent="0.3">
      <c r="B154" s="131" t="s">
        <v>23</v>
      </c>
      <c r="C154" s="83" t="s">
        <v>201</v>
      </c>
      <c r="D154" s="83"/>
      <c r="E154" s="134">
        <v>44441</v>
      </c>
      <c r="F154" s="77">
        <v>435</v>
      </c>
      <c r="G154" s="75">
        <v>91.954022988505741</v>
      </c>
      <c r="H154" s="129">
        <v>0.04</v>
      </c>
      <c r="I154" s="77">
        <v>40000</v>
      </c>
      <c r="J154" s="83">
        <v>552</v>
      </c>
      <c r="K154" s="74">
        <v>0.21</v>
      </c>
      <c r="L154" s="130">
        <v>26.896551724137932</v>
      </c>
      <c r="M154" s="74">
        <v>50758.620689655167</v>
      </c>
      <c r="N154" s="77">
        <v>10758.620689655167</v>
      </c>
      <c r="O154" s="85">
        <v>44491</v>
      </c>
    </row>
    <row r="155" spans="2:15" x14ac:dyDescent="0.3">
      <c r="B155" s="131" t="s">
        <v>23</v>
      </c>
      <c r="C155" s="83" t="s">
        <v>202</v>
      </c>
      <c r="D155" s="83"/>
      <c r="E155" s="134">
        <v>44445</v>
      </c>
      <c r="F155" s="77">
        <v>140</v>
      </c>
      <c r="G155" s="75">
        <v>285.71428571428572</v>
      </c>
      <c r="H155" s="129">
        <v>0.04</v>
      </c>
      <c r="I155" s="77">
        <v>40000</v>
      </c>
      <c r="J155" s="83">
        <v>180</v>
      </c>
      <c r="K155" s="74">
        <v>-3.49</v>
      </c>
      <c r="L155" s="130">
        <v>28.571428571428573</v>
      </c>
      <c r="M155" s="74">
        <v>51428.571428571428</v>
      </c>
      <c r="N155" s="77">
        <v>11428.571428571428</v>
      </c>
      <c r="O155" s="85">
        <v>44469</v>
      </c>
    </row>
    <row r="156" spans="2:15" x14ac:dyDescent="0.3">
      <c r="B156" s="131" t="s">
        <v>23</v>
      </c>
      <c r="C156" s="83" t="s">
        <v>203</v>
      </c>
      <c r="D156" s="83"/>
      <c r="E156" s="134">
        <v>44446</v>
      </c>
      <c r="F156" s="77">
        <v>44</v>
      </c>
      <c r="G156" s="75">
        <v>909.09090909090912</v>
      </c>
      <c r="H156" s="129">
        <v>0.04</v>
      </c>
      <c r="I156" s="77">
        <v>40000</v>
      </c>
      <c r="J156" s="83">
        <v>74</v>
      </c>
      <c r="K156" s="74">
        <v>-0.42</v>
      </c>
      <c r="L156" s="130">
        <v>68.181818181818187</v>
      </c>
      <c r="M156" s="74">
        <v>67272.727272727279</v>
      </c>
      <c r="N156" s="77">
        <v>27272.727272727279</v>
      </c>
      <c r="O156" s="85">
        <v>44581</v>
      </c>
    </row>
    <row r="157" spans="2:15" x14ac:dyDescent="0.3">
      <c r="B157" s="131" t="s">
        <v>23</v>
      </c>
      <c r="C157" s="83" t="s">
        <v>395</v>
      </c>
      <c r="D157" s="83" t="s">
        <v>204</v>
      </c>
      <c r="E157" s="134">
        <v>44448</v>
      </c>
      <c r="F157" s="77">
        <v>450</v>
      </c>
      <c r="G157" s="75">
        <v>88.888888888888886</v>
      </c>
      <c r="H157" s="129">
        <v>0.04</v>
      </c>
      <c r="I157" s="77">
        <v>40000</v>
      </c>
      <c r="J157" s="83">
        <v>335</v>
      </c>
      <c r="K157" s="74">
        <v>-0.5</v>
      </c>
      <c r="L157" s="130">
        <v>-25.555555555555557</v>
      </c>
      <c r="M157" s="74">
        <v>29777.777777777777</v>
      </c>
      <c r="N157" s="77">
        <v>-10222.222222222223</v>
      </c>
      <c r="O157" s="85">
        <v>44832</v>
      </c>
    </row>
    <row r="158" spans="2:15" x14ac:dyDescent="0.3">
      <c r="B158" s="131" t="s">
        <v>23</v>
      </c>
      <c r="C158" s="83" t="s">
        <v>138</v>
      </c>
      <c r="D158" s="83"/>
      <c r="E158" s="134">
        <v>44462</v>
      </c>
      <c r="F158" s="77">
        <v>255</v>
      </c>
      <c r="G158" s="75">
        <v>156.86274509803923</v>
      </c>
      <c r="H158" s="129">
        <v>0.04</v>
      </c>
      <c r="I158" s="77">
        <v>40000</v>
      </c>
      <c r="J158" s="83">
        <v>234</v>
      </c>
      <c r="K158" s="74">
        <v>-2.15</v>
      </c>
      <c r="L158" s="130">
        <v>-8.2352941176470598</v>
      </c>
      <c r="M158" s="74">
        <v>36705.882352941182</v>
      </c>
      <c r="N158" s="77">
        <v>-3294.117647058818</v>
      </c>
      <c r="O158" s="85">
        <v>44589</v>
      </c>
    </row>
    <row r="159" spans="2:15" x14ac:dyDescent="0.3">
      <c r="B159" s="131" t="s">
        <v>23</v>
      </c>
      <c r="C159" s="83" t="s">
        <v>138</v>
      </c>
      <c r="D159" s="83"/>
      <c r="E159" s="134">
        <v>44462</v>
      </c>
      <c r="F159" s="77">
        <v>255</v>
      </c>
      <c r="G159" s="75">
        <v>156.86274509803923</v>
      </c>
      <c r="H159" s="129">
        <v>0.04</v>
      </c>
      <c r="I159" s="77">
        <v>40000</v>
      </c>
      <c r="J159" s="83">
        <v>120</v>
      </c>
      <c r="K159" s="74">
        <v>-2.15</v>
      </c>
      <c r="L159" s="130">
        <v>-52.941176470588239</v>
      </c>
      <c r="M159" s="74">
        <v>18823.529411764706</v>
      </c>
      <c r="N159" s="77">
        <v>-21176.470588235294</v>
      </c>
      <c r="O159" s="85">
        <v>44783</v>
      </c>
    </row>
    <row r="160" spans="2:15" x14ac:dyDescent="0.3">
      <c r="B160" s="131" t="s">
        <v>23</v>
      </c>
      <c r="C160" s="83" t="s">
        <v>141</v>
      </c>
      <c r="D160" s="83"/>
      <c r="E160" s="134">
        <v>44469</v>
      </c>
      <c r="F160" s="77">
        <v>185</v>
      </c>
      <c r="G160" s="75">
        <v>432.43243243243245</v>
      </c>
      <c r="H160" s="129">
        <v>0.08</v>
      </c>
      <c r="I160" s="77">
        <v>80000</v>
      </c>
      <c r="J160" s="83">
        <v>340</v>
      </c>
      <c r="K160" s="74">
        <v>-0.93</v>
      </c>
      <c r="L160" s="130">
        <v>83.783783783783775</v>
      </c>
      <c r="M160" s="74">
        <v>147027.02702702704</v>
      </c>
      <c r="N160" s="77">
        <v>67027.027027027041</v>
      </c>
      <c r="O160" s="85">
        <v>44939</v>
      </c>
    </row>
    <row r="161" spans="2:15" x14ac:dyDescent="0.3">
      <c r="B161" s="131" t="s">
        <v>23</v>
      </c>
      <c r="C161" s="83" t="s">
        <v>205</v>
      </c>
      <c r="D161" s="83"/>
      <c r="E161" s="134">
        <v>44491</v>
      </c>
      <c r="F161" s="77">
        <v>50</v>
      </c>
      <c r="G161" s="75">
        <v>800</v>
      </c>
      <c r="H161" s="129">
        <v>0.04</v>
      </c>
      <c r="I161" s="77">
        <v>40000</v>
      </c>
      <c r="J161" s="83">
        <v>48.5</v>
      </c>
      <c r="K161" s="74">
        <v>-1.1100000000000001</v>
      </c>
      <c r="L161" s="130">
        <v>-3</v>
      </c>
      <c r="M161" s="74">
        <v>38800</v>
      </c>
      <c r="N161" s="77">
        <v>-1200</v>
      </c>
      <c r="O161" s="85">
        <v>44516</v>
      </c>
    </row>
    <row r="162" spans="2:15" x14ac:dyDescent="0.3">
      <c r="B162" s="131" t="s">
        <v>23</v>
      </c>
      <c r="C162" s="83" t="s">
        <v>88</v>
      </c>
      <c r="D162" s="83"/>
      <c r="E162" s="134">
        <v>44491</v>
      </c>
      <c r="F162" s="77">
        <v>292</v>
      </c>
      <c r="G162" s="75">
        <v>136.98630136986301</v>
      </c>
      <c r="H162" s="129">
        <v>0.04</v>
      </c>
      <c r="I162" s="77">
        <v>40000</v>
      </c>
      <c r="J162" s="83">
        <v>225</v>
      </c>
      <c r="K162" s="74">
        <v>-1.87</v>
      </c>
      <c r="L162" s="130">
        <v>-22.945205479452056</v>
      </c>
      <c r="M162" s="74">
        <v>30821.917808219179</v>
      </c>
      <c r="N162" s="77">
        <v>-9178.0821917808207</v>
      </c>
      <c r="O162" s="85">
        <v>44568</v>
      </c>
    </row>
    <row r="163" spans="2:15" x14ac:dyDescent="0.3">
      <c r="B163" s="131" t="s">
        <v>23</v>
      </c>
      <c r="C163" s="83" t="s">
        <v>54</v>
      </c>
      <c r="D163" s="83"/>
      <c r="E163" s="134">
        <v>44557</v>
      </c>
      <c r="F163" s="77">
        <v>116</v>
      </c>
      <c r="G163" s="75">
        <v>344.82758620689657</v>
      </c>
      <c r="H163" s="129">
        <v>0.04</v>
      </c>
      <c r="I163" s="77">
        <v>40000</v>
      </c>
      <c r="J163" s="83">
        <v>144</v>
      </c>
      <c r="K163" s="74">
        <v>-2.2400000000000002</v>
      </c>
      <c r="L163" s="130">
        <v>24.137931034482762</v>
      </c>
      <c r="M163" s="74">
        <v>49655.172413793109</v>
      </c>
      <c r="N163" s="77">
        <v>9655.1724137931087</v>
      </c>
      <c r="O163" s="85"/>
    </row>
    <row r="164" spans="2:15" x14ac:dyDescent="0.3">
      <c r="B164" s="131" t="s">
        <v>23</v>
      </c>
      <c r="C164" s="83" t="s">
        <v>89</v>
      </c>
      <c r="D164" s="83"/>
      <c r="E164" s="134">
        <v>44558</v>
      </c>
      <c r="F164" s="77">
        <v>82.5</v>
      </c>
      <c r="G164" s="75">
        <v>484.84848484848487</v>
      </c>
      <c r="H164" s="129">
        <v>0.04</v>
      </c>
      <c r="I164" s="77">
        <v>40000</v>
      </c>
      <c r="J164" s="83">
        <v>68</v>
      </c>
      <c r="K164" s="74">
        <v>-1.85</v>
      </c>
      <c r="L164" s="130">
        <v>-17.575757575757578</v>
      </c>
      <c r="M164" s="74">
        <v>32969.696969696968</v>
      </c>
      <c r="N164" s="77">
        <v>-7030.3030303030318</v>
      </c>
      <c r="O164" s="85">
        <v>44837</v>
      </c>
    </row>
    <row r="165" spans="2:15" x14ac:dyDescent="0.3">
      <c r="B165" s="131" t="s">
        <v>23</v>
      </c>
      <c r="C165" s="83" t="s">
        <v>396</v>
      </c>
      <c r="D165" s="83"/>
      <c r="E165" s="134">
        <v>44558</v>
      </c>
      <c r="F165" s="77">
        <v>82.5</v>
      </c>
      <c r="G165" s="75">
        <v>484.84848484848487</v>
      </c>
      <c r="H165" s="129">
        <v>0.04</v>
      </c>
      <c r="I165" s="77">
        <v>40000</v>
      </c>
      <c r="J165" s="83">
        <v>38.5</v>
      </c>
      <c r="K165" s="74">
        <v>-0.26</v>
      </c>
      <c r="L165" s="130">
        <v>-53.333333333333336</v>
      </c>
      <c r="M165" s="74">
        <v>18666.666666666668</v>
      </c>
      <c r="N165" s="77">
        <v>-21333.333333333332</v>
      </c>
      <c r="O165" s="85">
        <v>44833</v>
      </c>
    </row>
    <row r="166" spans="2:15" x14ac:dyDescent="0.3">
      <c r="B166" s="131" t="s">
        <v>23</v>
      </c>
      <c r="C166" s="83" t="s">
        <v>90</v>
      </c>
      <c r="D166" s="83"/>
      <c r="E166" s="134">
        <v>44558</v>
      </c>
      <c r="F166" s="77">
        <v>147.5</v>
      </c>
      <c r="G166" s="75">
        <v>271.18644067796612</v>
      </c>
      <c r="H166" s="129">
        <v>0.04</v>
      </c>
      <c r="I166" s="77">
        <v>40000</v>
      </c>
      <c r="J166" s="83">
        <v>151</v>
      </c>
      <c r="K166" s="74">
        <v>-1.68</v>
      </c>
      <c r="L166" s="130">
        <v>2.3728813559322033</v>
      </c>
      <c r="M166" s="74">
        <v>40949.152542372882</v>
      </c>
      <c r="N166" s="77">
        <v>949.15254237288173</v>
      </c>
      <c r="O166" s="85">
        <v>44575</v>
      </c>
    </row>
    <row r="167" spans="2:15" x14ac:dyDescent="0.3">
      <c r="B167" s="131" t="s">
        <v>23</v>
      </c>
      <c r="C167" s="83" t="s">
        <v>206</v>
      </c>
      <c r="D167" s="83"/>
      <c r="E167" s="134">
        <v>44568</v>
      </c>
      <c r="F167" s="77">
        <v>134</v>
      </c>
      <c r="G167" s="75">
        <v>298.50746268656718</v>
      </c>
      <c r="H167" s="129">
        <v>0.04</v>
      </c>
      <c r="I167" s="77">
        <v>40000</v>
      </c>
      <c r="J167" s="83">
        <v>128</v>
      </c>
      <c r="K167" s="74">
        <v>-1.77</v>
      </c>
      <c r="L167" s="130">
        <v>-4.4776119402985071</v>
      </c>
      <c r="M167" s="74">
        <v>38208.955223880599</v>
      </c>
      <c r="N167" s="77">
        <v>-1791.0447761194009</v>
      </c>
      <c r="O167" s="85">
        <v>44603</v>
      </c>
    </row>
    <row r="168" spans="2:15" x14ac:dyDescent="0.3">
      <c r="B168" s="131" t="s">
        <v>23</v>
      </c>
      <c r="C168" s="83" t="s">
        <v>397</v>
      </c>
      <c r="D168" s="83"/>
      <c r="E168" s="134">
        <v>44575</v>
      </c>
      <c r="F168" s="77">
        <v>142</v>
      </c>
      <c r="G168" s="75">
        <v>281.6901408450704</v>
      </c>
      <c r="H168" s="129">
        <v>0.04</v>
      </c>
      <c r="I168" s="77">
        <v>40000</v>
      </c>
      <c r="J168" s="83">
        <v>94</v>
      </c>
      <c r="K168" s="74">
        <v>-0.9</v>
      </c>
      <c r="L168" s="130">
        <v>-33.802816901408455</v>
      </c>
      <c r="M168" s="74">
        <v>26478.873239436616</v>
      </c>
      <c r="N168" s="77">
        <v>-13521.126760563384</v>
      </c>
      <c r="O168" s="85">
        <v>44855</v>
      </c>
    </row>
    <row r="169" spans="2:15" x14ac:dyDescent="0.3">
      <c r="B169" s="131" t="s">
        <v>23</v>
      </c>
      <c r="C169" s="83" t="s">
        <v>39</v>
      </c>
      <c r="D169" s="83"/>
      <c r="E169" s="134">
        <v>44578</v>
      </c>
      <c r="F169" s="77">
        <v>123</v>
      </c>
      <c r="G169" s="75">
        <v>325.20325203252031</v>
      </c>
      <c r="H169" s="129">
        <v>0.04</v>
      </c>
      <c r="I169" s="77">
        <v>40000</v>
      </c>
      <c r="J169" s="83">
        <v>152.5</v>
      </c>
      <c r="K169" s="74" t="s">
        <v>191</v>
      </c>
      <c r="L169" s="130">
        <v>23.983739837398375</v>
      </c>
      <c r="M169" s="74">
        <v>49593.495934959348</v>
      </c>
      <c r="N169" s="77">
        <v>9593.4959349593482</v>
      </c>
      <c r="O169" s="85">
        <v>44669</v>
      </c>
    </row>
    <row r="170" spans="2:15" x14ac:dyDescent="0.3">
      <c r="B170" s="131" t="s">
        <v>23</v>
      </c>
      <c r="C170" s="83" t="s">
        <v>39</v>
      </c>
      <c r="D170" s="83"/>
      <c r="E170" s="134">
        <v>44578</v>
      </c>
      <c r="F170" s="77">
        <v>123</v>
      </c>
      <c r="G170" s="75">
        <v>325.20325203252031</v>
      </c>
      <c r="H170" s="129">
        <v>0.04</v>
      </c>
      <c r="I170" s="77">
        <v>40000</v>
      </c>
      <c r="J170" s="83">
        <v>162</v>
      </c>
      <c r="K170" s="74" t="s">
        <v>191</v>
      </c>
      <c r="L170" s="130">
        <v>31.707317073170731</v>
      </c>
      <c r="M170" s="74">
        <v>52682.92682926829</v>
      </c>
      <c r="N170" s="77">
        <v>12682.92682926829</v>
      </c>
      <c r="O170" s="85">
        <v>44673</v>
      </c>
    </row>
    <row r="171" spans="2:15" x14ac:dyDescent="0.3">
      <c r="B171" s="131" t="s">
        <v>23</v>
      </c>
      <c r="C171" s="83" t="s">
        <v>51</v>
      </c>
      <c r="D171" s="83"/>
      <c r="E171" s="134">
        <v>44581</v>
      </c>
      <c r="F171" s="77">
        <v>345</v>
      </c>
      <c r="G171" s="75">
        <v>115.94202898550725</v>
      </c>
      <c r="H171" s="129">
        <v>0.04</v>
      </c>
      <c r="I171" s="77">
        <v>40000</v>
      </c>
      <c r="J171" s="83">
        <v>283.5</v>
      </c>
      <c r="K171" s="74">
        <v>-2.58</v>
      </c>
      <c r="L171" s="130">
        <v>-17.826086956521738</v>
      </c>
      <c r="M171" s="74">
        <v>32869.565217391304</v>
      </c>
      <c r="N171" s="77">
        <v>-7130.434782608696</v>
      </c>
      <c r="O171" s="85">
        <v>44669</v>
      </c>
    </row>
    <row r="172" spans="2:15" x14ac:dyDescent="0.3">
      <c r="B172" s="131" t="s">
        <v>23</v>
      </c>
      <c r="C172" s="83" t="s">
        <v>51</v>
      </c>
      <c r="D172" s="83"/>
      <c r="E172" s="134">
        <v>44581</v>
      </c>
      <c r="F172" s="77">
        <v>345</v>
      </c>
      <c r="G172" s="75">
        <v>115.94202898550725</v>
      </c>
      <c r="H172" s="129">
        <v>0.04</v>
      </c>
      <c r="I172" s="77">
        <v>40000</v>
      </c>
      <c r="J172" s="83">
        <v>283.5</v>
      </c>
      <c r="K172" s="74">
        <v>-2.58</v>
      </c>
      <c r="L172" s="130">
        <v>-17.826086956521738</v>
      </c>
      <c r="M172" s="74">
        <v>32869.565217391304</v>
      </c>
      <c r="N172" s="77">
        <v>-7130.434782608696</v>
      </c>
      <c r="O172" s="85">
        <v>44669</v>
      </c>
    </row>
    <row r="173" spans="2:15" x14ac:dyDescent="0.3">
      <c r="B173" s="131" t="s">
        <v>23</v>
      </c>
      <c r="C173" s="83" t="s">
        <v>195</v>
      </c>
      <c r="D173" s="83"/>
      <c r="E173" s="134">
        <v>44588</v>
      </c>
      <c r="F173" s="77">
        <v>201</v>
      </c>
      <c r="G173" s="75">
        <v>199.00497512437812</v>
      </c>
      <c r="H173" s="129">
        <v>0.04</v>
      </c>
      <c r="I173" s="77">
        <v>40000</v>
      </c>
      <c r="J173" s="83">
        <v>253.5</v>
      </c>
      <c r="K173" s="74">
        <v>-1.89</v>
      </c>
      <c r="L173" s="130">
        <v>26.119402985074629</v>
      </c>
      <c r="M173" s="74">
        <v>50447.761194029852</v>
      </c>
      <c r="N173" s="77">
        <v>10447.761194029852</v>
      </c>
      <c r="O173" s="85">
        <v>44636</v>
      </c>
    </row>
    <row r="174" spans="2:15" x14ac:dyDescent="0.3">
      <c r="B174" s="131" t="s">
        <v>23</v>
      </c>
      <c r="C174" s="83" t="s">
        <v>31</v>
      </c>
      <c r="D174" s="83"/>
      <c r="E174" s="134">
        <v>44589</v>
      </c>
      <c r="F174" s="77">
        <v>109</v>
      </c>
      <c r="G174" s="75">
        <v>366.97247706422019</v>
      </c>
      <c r="H174" s="129">
        <v>0.04</v>
      </c>
      <c r="I174" s="77">
        <v>40000</v>
      </c>
      <c r="J174" s="83">
        <v>123</v>
      </c>
      <c r="K174" s="74">
        <v>-3.97</v>
      </c>
      <c r="L174" s="130">
        <v>12.844036697247706</v>
      </c>
      <c r="M174" s="74">
        <v>45137.614678899081</v>
      </c>
      <c r="N174" s="77">
        <v>5137.6146788990809</v>
      </c>
      <c r="O174" s="85">
        <v>44601</v>
      </c>
    </row>
    <row r="175" spans="2:15" x14ac:dyDescent="0.3">
      <c r="B175" s="131" t="s">
        <v>23</v>
      </c>
      <c r="C175" s="83" t="s">
        <v>398</v>
      </c>
      <c r="D175" s="83"/>
      <c r="E175" s="134">
        <v>44601</v>
      </c>
      <c r="F175" s="77">
        <v>174</v>
      </c>
      <c r="G175" s="75">
        <v>229.88505747126436</v>
      </c>
      <c r="H175" s="129">
        <v>0.04</v>
      </c>
      <c r="I175" s="77">
        <v>40000</v>
      </c>
      <c r="J175" s="83">
        <v>157</v>
      </c>
      <c r="K175" s="74">
        <v>-0.67</v>
      </c>
      <c r="L175" s="130">
        <v>-9.7701149425287355</v>
      </c>
      <c r="M175" s="74">
        <v>36091.954022988502</v>
      </c>
      <c r="N175" s="77">
        <v>-3908.0459770114976</v>
      </c>
      <c r="O175" s="85">
        <v>44771</v>
      </c>
    </row>
    <row r="176" spans="2:15" x14ac:dyDescent="0.3">
      <c r="B176" s="131" t="s">
        <v>23</v>
      </c>
      <c r="C176" s="83" t="s">
        <v>58</v>
      </c>
      <c r="D176" s="83"/>
      <c r="E176" s="134">
        <v>44603</v>
      </c>
      <c r="F176" s="77">
        <v>1060</v>
      </c>
      <c r="G176" s="75">
        <v>37.735849056603776</v>
      </c>
      <c r="H176" s="129">
        <v>0.04</v>
      </c>
      <c r="I176" s="77">
        <v>40000</v>
      </c>
      <c r="J176" s="83">
        <v>1330</v>
      </c>
      <c r="K176" s="74">
        <v>0.25</v>
      </c>
      <c r="L176" s="130">
        <v>25.471698113207548</v>
      </c>
      <c r="M176" s="74">
        <v>50188.67924528302</v>
      </c>
      <c r="N176" s="77">
        <v>10188.67924528302</v>
      </c>
      <c r="O176" s="85">
        <v>44634</v>
      </c>
    </row>
    <row r="177" spans="2:15" x14ac:dyDescent="0.3">
      <c r="B177" s="131" t="s">
        <v>23</v>
      </c>
      <c r="C177" s="83" t="s">
        <v>58</v>
      </c>
      <c r="D177" s="83"/>
      <c r="E177" s="134">
        <v>44603</v>
      </c>
      <c r="F177" s="77">
        <v>1060</v>
      </c>
      <c r="G177" s="75">
        <v>37.735849056603776</v>
      </c>
      <c r="H177" s="129">
        <v>0.04</v>
      </c>
      <c r="I177" s="77">
        <v>40000</v>
      </c>
      <c r="J177" s="83">
        <v>1345</v>
      </c>
      <c r="K177" s="74">
        <v>0.25</v>
      </c>
      <c r="L177" s="130">
        <v>26.886792452830189</v>
      </c>
      <c r="M177" s="74">
        <v>50754.716981132078</v>
      </c>
      <c r="N177" s="77">
        <v>10754.716981132078</v>
      </c>
      <c r="O177" s="85">
        <v>44635</v>
      </c>
    </row>
    <row r="178" spans="2:15" x14ac:dyDescent="0.3">
      <c r="B178" s="131" t="s">
        <v>23</v>
      </c>
      <c r="C178" s="83" t="s">
        <v>128</v>
      </c>
      <c r="D178" s="83"/>
      <c r="E178" s="134">
        <v>44608</v>
      </c>
      <c r="F178" s="77">
        <v>134</v>
      </c>
      <c r="G178" s="75">
        <v>298.50746268656718</v>
      </c>
      <c r="H178" s="129">
        <v>0.04</v>
      </c>
      <c r="I178" s="77">
        <v>40000</v>
      </c>
      <c r="J178" s="83">
        <v>184.5</v>
      </c>
      <c r="K178" s="74">
        <v>-0.93</v>
      </c>
      <c r="L178" s="130">
        <v>37.686567164179102</v>
      </c>
      <c r="M178" s="74">
        <v>55074.626865671642</v>
      </c>
      <c r="N178" s="77">
        <v>15074.626865671642</v>
      </c>
      <c r="O178" s="85">
        <v>44655</v>
      </c>
    </row>
    <row r="179" spans="2:15" x14ac:dyDescent="0.3">
      <c r="B179" s="131" t="s">
        <v>23</v>
      </c>
      <c r="C179" s="83" t="s">
        <v>207</v>
      </c>
      <c r="D179" s="83"/>
      <c r="E179" s="134">
        <v>44629</v>
      </c>
      <c r="F179" s="77">
        <v>128</v>
      </c>
      <c r="G179" s="75">
        <v>312.5</v>
      </c>
      <c r="H179" s="129">
        <v>0.04</v>
      </c>
      <c r="I179" s="77">
        <v>40000</v>
      </c>
      <c r="J179" s="83">
        <v>213</v>
      </c>
      <c r="K179" s="74">
        <v>-3.21</v>
      </c>
      <c r="L179" s="130">
        <v>66.40625</v>
      </c>
      <c r="M179" s="74">
        <v>66562.5</v>
      </c>
      <c r="N179" s="77">
        <v>26562.5</v>
      </c>
      <c r="O179" s="85">
        <v>44670</v>
      </c>
    </row>
    <row r="180" spans="2:15" x14ac:dyDescent="0.3">
      <c r="B180" s="131" t="s">
        <v>23</v>
      </c>
      <c r="C180" s="83" t="s">
        <v>413</v>
      </c>
      <c r="D180" s="83"/>
      <c r="E180" s="134">
        <v>44634</v>
      </c>
      <c r="F180" s="77">
        <v>240</v>
      </c>
      <c r="G180" s="75">
        <v>166.66666666666666</v>
      </c>
      <c r="H180" s="129">
        <v>0.04</v>
      </c>
      <c r="I180" s="77">
        <v>40000</v>
      </c>
      <c r="J180" s="83">
        <v>251</v>
      </c>
      <c r="K180" s="74">
        <v>-2.7</v>
      </c>
      <c r="L180" s="130">
        <v>4.5833333333333339</v>
      </c>
      <c r="M180" s="74">
        <v>41833.333333333328</v>
      </c>
      <c r="N180" s="77">
        <v>1833.3333333333285</v>
      </c>
      <c r="O180" s="85">
        <v>44763</v>
      </c>
    </row>
    <row r="181" spans="2:15" x14ac:dyDescent="0.3">
      <c r="B181" s="131" t="s">
        <v>23</v>
      </c>
      <c r="C181" s="83" t="s">
        <v>29</v>
      </c>
      <c r="D181" s="83"/>
      <c r="E181" s="134">
        <v>44635</v>
      </c>
      <c r="F181" s="77">
        <v>625</v>
      </c>
      <c r="G181" s="75">
        <v>64</v>
      </c>
      <c r="H181" s="129">
        <v>0.04</v>
      </c>
      <c r="I181" s="77">
        <v>40000</v>
      </c>
      <c r="J181" s="83">
        <v>685</v>
      </c>
      <c r="K181" s="74">
        <v>-0.71</v>
      </c>
      <c r="L181" s="130">
        <v>9.6</v>
      </c>
      <c r="M181" s="74">
        <v>43840</v>
      </c>
      <c r="N181" s="77">
        <v>3840</v>
      </c>
      <c r="O181" s="85">
        <v>44641</v>
      </c>
    </row>
    <row r="182" spans="2:15" x14ac:dyDescent="0.3">
      <c r="B182" s="131" t="s">
        <v>23</v>
      </c>
      <c r="C182" s="83" t="s">
        <v>208</v>
      </c>
      <c r="D182" s="83"/>
      <c r="E182" s="134">
        <v>44637</v>
      </c>
      <c r="F182" s="77">
        <v>143</v>
      </c>
      <c r="G182" s="75">
        <v>279.72027972027973</v>
      </c>
      <c r="H182" s="129">
        <v>0.04</v>
      </c>
      <c r="I182" s="77">
        <v>40000</v>
      </c>
      <c r="J182" s="83">
        <v>175</v>
      </c>
      <c r="K182" s="74">
        <v>-1.04</v>
      </c>
      <c r="L182" s="130">
        <v>22.37762237762238</v>
      </c>
      <c r="M182" s="74">
        <v>48951.048951048957</v>
      </c>
      <c r="N182" s="77">
        <v>8951.048951048957</v>
      </c>
      <c r="O182" s="85">
        <v>44657</v>
      </c>
    </row>
    <row r="183" spans="2:15" x14ac:dyDescent="0.3">
      <c r="B183" s="131" t="s">
        <v>23</v>
      </c>
      <c r="C183" s="83" t="s">
        <v>37</v>
      </c>
      <c r="D183" s="83"/>
      <c r="E183" s="134">
        <v>44641</v>
      </c>
      <c r="F183" s="77">
        <v>75</v>
      </c>
      <c r="G183" s="75">
        <v>533.33333333333337</v>
      </c>
      <c r="H183" s="129">
        <v>0.04</v>
      </c>
      <c r="I183" s="77">
        <v>40000</v>
      </c>
      <c r="J183" s="83">
        <v>113</v>
      </c>
      <c r="K183" s="74">
        <v>-1.46</v>
      </c>
      <c r="L183" s="130">
        <v>50.666666666666664</v>
      </c>
      <c r="M183" s="74">
        <v>60266.666666666672</v>
      </c>
      <c r="N183" s="77">
        <v>20266.666666666672</v>
      </c>
      <c r="O183" s="85">
        <v>44671</v>
      </c>
    </row>
    <row r="184" spans="2:15" x14ac:dyDescent="0.3">
      <c r="B184" s="131" t="s">
        <v>23</v>
      </c>
      <c r="C184" s="83" t="s">
        <v>207</v>
      </c>
      <c r="D184" s="83"/>
      <c r="E184" s="134">
        <v>44655</v>
      </c>
      <c r="F184" s="77">
        <v>146</v>
      </c>
      <c r="G184" s="75">
        <v>273.97260273972603</v>
      </c>
      <c r="H184" s="129">
        <v>0.04</v>
      </c>
      <c r="I184" s="77">
        <v>40000</v>
      </c>
      <c r="J184" s="83">
        <v>203</v>
      </c>
      <c r="K184" s="74">
        <v>-3.21</v>
      </c>
      <c r="L184" s="130">
        <v>39.041095890410958</v>
      </c>
      <c r="M184" s="74">
        <v>55616.438356164384</v>
      </c>
      <c r="N184" s="77">
        <v>15616.438356164384</v>
      </c>
      <c r="O184" s="85">
        <v>44679</v>
      </c>
    </row>
    <row r="185" spans="2:15" x14ac:dyDescent="0.3">
      <c r="B185" s="131" t="s">
        <v>178</v>
      </c>
      <c r="C185" s="38"/>
      <c r="D185" s="83"/>
      <c r="E185" s="134">
        <v>44657</v>
      </c>
      <c r="F185" s="77">
        <v>244</v>
      </c>
      <c r="G185" s="75">
        <v>163.9344262295082</v>
      </c>
      <c r="H185" s="129">
        <v>0.04</v>
      </c>
      <c r="I185" s="77">
        <v>40000</v>
      </c>
      <c r="J185" s="83">
        <v>262.5</v>
      </c>
      <c r="K185" s="74">
        <v>-0.85</v>
      </c>
      <c r="L185" s="130">
        <v>7.581967213114754</v>
      </c>
      <c r="M185" s="74">
        <v>43032.786885245907</v>
      </c>
      <c r="N185" s="77">
        <v>3032.7868852459069</v>
      </c>
      <c r="O185" s="85"/>
    </row>
    <row r="186" spans="2:15" x14ac:dyDescent="0.3">
      <c r="B186" s="131" t="s">
        <v>23</v>
      </c>
      <c r="C186" s="83" t="s">
        <v>414</v>
      </c>
      <c r="D186" s="83"/>
      <c r="E186" s="134">
        <v>44669</v>
      </c>
      <c r="F186" s="77">
        <v>13750</v>
      </c>
      <c r="G186" s="75">
        <v>2.9090909090909092</v>
      </c>
      <c r="H186" s="129">
        <v>0.04</v>
      </c>
      <c r="I186" s="77">
        <v>40000</v>
      </c>
      <c r="J186" s="83">
        <v>11600</v>
      </c>
      <c r="K186" s="74">
        <v>0.59</v>
      </c>
      <c r="L186" s="130">
        <v>-15.636363636363637</v>
      </c>
      <c r="M186" s="74">
        <v>33745.454545454544</v>
      </c>
      <c r="N186" s="77">
        <v>-6254.5454545454559</v>
      </c>
      <c r="O186" s="85">
        <v>44720</v>
      </c>
    </row>
    <row r="187" spans="2:15" x14ac:dyDescent="0.3">
      <c r="B187" s="131" t="s">
        <v>23</v>
      </c>
      <c r="C187" s="83" t="s">
        <v>415</v>
      </c>
      <c r="D187" s="83"/>
      <c r="E187" s="134">
        <v>44669</v>
      </c>
      <c r="F187" s="77">
        <v>249</v>
      </c>
      <c r="G187" s="75">
        <v>160.64257028112451</v>
      </c>
      <c r="H187" s="129">
        <v>0.04</v>
      </c>
      <c r="I187" s="77">
        <v>40000</v>
      </c>
      <c r="J187" s="83">
        <v>315</v>
      </c>
      <c r="K187" s="74">
        <v>-3.68</v>
      </c>
      <c r="L187" s="130">
        <v>26.506024096385541</v>
      </c>
      <c r="M187" s="74">
        <v>50602.409638554222</v>
      </c>
      <c r="N187" s="77">
        <v>10602.409638554222</v>
      </c>
      <c r="O187" s="85">
        <v>44784</v>
      </c>
    </row>
    <row r="188" spans="2:15" x14ac:dyDescent="0.3">
      <c r="B188" s="131" t="s">
        <v>23</v>
      </c>
      <c r="C188" s="83" t="s">
        <v>415</v>
      </c>
      <c r="D188" s="83"/>
      <c r="E188" s="134">
        <v>44669</v>
      </c>
      <c r="F188" s="77">
        <v>249</v>
      </c>
      <c r="G188" s="75">
        <v>160.64257028112451</v>
      </c>
      <c r="H188" s="129">
        <v>0.04</v>
      </c>
      <c r="I188" s="77">
        <v>40000</v>
      </c>
      <c r="J188" s="83">
        <v>368</v>
      </c>
      <c r="K188" s="74">
        <v>-3.68</v>
      </c>
      <c r="L188" s="130">
        <v>47.791164658634536</v>
      </c>
      <c r="M188" s="74">
        <v>59116.465863453821</v>
      </c>
      <c r="N188" s="77">
        <v>19116.465863453821</v>
      </c>
      <c r="O188" s="85">
        <v>44785</v>
      </c>
    </row>
    <row r="189" spans="2:15" x14ac:dyDescent="0.3">
      <c r="B189" s="131" t="s">
        <v>178</v>
      </c>
      <c r="C189" s="38"/>
      <c r="D189" s="83"/>
      <c r="E189" s="134">
        <v>44669</v>
      </c>
      <c r="F189" s="77">
        <v>254</v>
      </c>
      <c r="G189" s="75">
        <v>157.48031496062993</v>
      </c>
      <c r="H189" s="129">
        <v>0.04</v>
      </c>
      <c r="I189" s="77">
        <v>40000</v>
      </c>
      <c r="J189" s="83">
        <v>262.5</v>
      </c>
      <c r="K189" s="74">
        <v>-0.85</v>
      </c>
      <c r="L189" s="130">
        <v>3.3464566929133857</v>
      </c>
      <c r="M189" s="74">
        <v>41338.582677165352</v>
      </c>
      <c r="N189" s="77">
        <v>1338.5826771653519</v>
      </c>
      <c r="O189" s="85"/>
    </row>
    <row r="190" spans="2:15" x14ac:dyDescent="0.3">
      <c r="B190" s="131" t="s">
        <v>23</v>
      </c>
      <c r="C190" s="83" t="s">
        <v>139</v>
      </c>
      <c r="D190" s="83"/>
      <c r="E190" s="134">
        <v>44671</v>
      </c>
      <c r="F190" s="77">
        <v>84.5</v>
      </c>
      <c r="G190" s="75">
        <v>473.37278106508876</v>
      </c>
      <c r="H190" s="129">
        <v>0.04</v>
      </c>
      <c r="I190" s="77">
        <v>40000</v>
      </c>
      <c r="J190" s="83">
        <v>58.5</v>
      </c>
      <c r="K190" s="74">
        <v>-1.44</v>
      </c>
      <c r="L190" s="130">
        <v>-30.76923076923077</v>
      </c>
      <c r="M190" s="74">
        <v>27692.307692307691</v>
      </c>
      <c r="N190" s="77">
        <v>-12307.692307692309</v>
      </c>
      <c r="O190" s="85">
        <v>44720</v>
      </c>
    </row>
    <row r="191" spans="2:15" x14ac:dyDescent="0.3">
      <c r="B191" s="131" t="s">
        <v>23</v>
      </c>
      <c r="C191" s="83" t="s">
        <v>139</v>
      </c>
      <c r="D191" s="83"/>
      <c r="E191" s="134">
        <v>44671</v>
      </c>
      <c r="F191" s="77">
        <v>84.5</v>
      </c>
      <c r="G191" s="75">
        <v>473.37278106508876</v>
      </c>
      <c r="H191" s="129">
        <v>0.04</v>
      </c>
      <c r="I191" s="77">
        <v>40000</v>
      </c>
      <c r="J191" s="83">
        <v>50.5</v>
      </c>
      <c r="K191" s="74">
        <v>-1.44</v>
      </c>
      <c r="L191" s="130">
        <v>-40.236686390532547</v>
      </c>
      <c r="M191" s="74">
        <v>23905.325443786984</v>
      </c>
      <c r="N191" s="77">
        <v>-16094.674556213016</v>
      </c>
      <c r="O191" s="85">
        <v>44747</v>
      </c>
    </row>
    <row r="192" spans="2:15" x14ac:dyDescent="0.3">
      <c r="B192" s="131" t="s">
        <v>23</v>
      </c>
      <c r="C192" s="83" t="s">
        <v>30</v>
      </c>
      <c r="D192" s="83"/>
      <c r="E192" s="134">
        <v>44671</v>
      </c>
      <c r="F192" s="77">
        <v>927</v>
      </c>
      <c r="G192" s="75">
        <v>43.149946062567423</v>
      </c>
      <c r="H192" s="129">
        <v>0.04</v>
      </c>
      <c r="I192" s="77">
        <v>40000</v>
      </c>
      <c r="J192" s="83">
        <v>868</v>
      </c>
      <c r="K192" s="74">
        <v>-0.46</v>
      </c>
      <c r="L192" s="130">
        <v>-6.3646170442286953</v>
      </c>
      <c r="M192" s="74">
        <v>37454.153182308524</v>
      </c>
      <c r="N192" s="77">
        <v>-2545.8468176914757</v>
      </c>
      <c r="O192" s="85">
        <v>44687</v>
      </c>
    </row>
    <row r="193" spans="2:15" x14ac:dyDescent="0.3">
      <c r="B193" s="131" t="s">
        <v>23</v>
      </c>
      <c r="C193" s="83" t="s">
        <v>399</v>
      </c>
      <c r="D193" s="83"/>
      <c r="E193" s="134">
        <v>44692</v>
      </c>
      <c r="F193" s="77">
        <v>221</v>
      </c>
      <c r="G193" s="75">
        <v>361.99095022624437</v>
      </c>
      <c r="H193" s="129">
        <v>0.08</v>
      </c>
      <c r="I193" s="77">
        <v>80000</v>
      </c>
      <c r="J193" s="83">
        <v>222</v>
      </c>
      <c r="K193" s="74">
        <v>-1.34</v>
      </c>
      <c r="L193" s="130">
        <v>0.45248868778280543</v>
      </c>
      <c r="M193" s="74">
        <v>80361.990950226245</v>
      </c>
      <c r="N193" s="77">
        <v>361.99095022624533</v>
      </c>
      <c r="O193" s="85">
        <v>44805</v>
      </c>
    </row>
    <row r="194" spans="2:15" x14ac:dyDescent="0.3">
      <c r="B194" s="131" t="s">
        <v>23</v>
      </c>
      <c r="C194" s="83" t="s">
        <v>426</v>
      </c>
      <c r="D194" s="83"/>
      <c r="E194" s="134">
        <v>44718</v>
      </c>
      <c r="F194" s="77">
        <v>132</v>
      </c>
      <c r="G194" s="75">
        <v>303.030303030303</v>
      </c>
      <c r="H194" s="129">
        <v>0.04</v>
      </c>
      <c r="I194" s="77">
        <v>40000</v>
      </c>
      <c r="J194" s="83">
        <v>148</v>
      </c>
      <c r="K194" s="74">
        <v>-0.66</v>
      </c>
      <c r="L194" s="130">
        <v>12.121212121212121</v>
      </c>
      <c r="M194" s="74">
        <v>44848.484848484848</v>
      </c>
      <c r="N194" s="77">
        <v>4848.484848484848</v>
      </c>
      <c r="O194" s="85">
        <v>44910</v>
      </c>
    </row>
    <row r="195" spans="2:15" x14ac:dyDescent="0.3">
      <c r="B195" s="131" t="s">
        <v>23</v>
      </c>
      <c r="C195" s="83" t="s">
        <v>168</v>
      </c>
      <c r="D195" s="83"/>
      <c r="E195" s="134">
        <v>44720</v>
      </c>
      <c r="F195" s="77">
        <v>618</v>
      </c>
      <c r="G195" s="75">
        <v>129.44983818770226</v>
      </c>
      <c r="H195" s="129">
        <v>0.08</v>
      </c>
      <c r="I195" s="77">
        <v>80000</v>
      </c>
      <c r="J195" s="83">
        <v>779</v>
      </c>
      <c r="K195" s="74">
        <v>-0.96</v>
      </c>
      <c r="L195" s="130">
        <v>26.051779935275082</v>
      </c>
      <c r="M195" s="74">
        <v>100841.42394822005</v>
      </c>
      <c r="N195" s="77">
        <v>20841.42394822005</v>
      </c>
      <c r="O195" s="85">
        <v>44776</v>
      </c>
    </row>
    <row r="196" spans="2:15" x14ac:dyDescent="0.3">
      <c r="B196" s="131" t="s">
        <v>178</v>
      </c>
      <c r="C196" s="38"/>
      <c r="D196" s="83"/>
      <c r="E196" s="134">
        <v>44747</v>
      </c>
      <c r="F196" s="77">
        <v>1700</v>
      </c>
      <c r="G196" s="75">
        <v>23.529411764705884</v>
      </c>
      <c r="H196" s="129">
        <v>0.04</v>
      </c>
      <c r="I196" s="77">
        <v>40000</v>
      </c>
      <c r="J196" s="83">
        <v>2425.0500000000002</v>
      </c>
      <c r="K196" s="74">
        <v>-3.95</v>
      </c>
      <c r="L196" s="130">
        <v>42.650000000000013</v>
      </c>
      <c r="M196" s="74">
        <v>57060.000000000007</v>
      </c>
      <c r="N196" s="77">
        <v>17060.000000000007</v>
      </c>
      <c r="O196" s="85"/>
    </row>
    <row r="197" spans="2:15" x14ac:dyDescent="0.3">
      <c r="B197" s="131" t="s">
        <v>178</v>
      </c>
      <c r="C197" s="38"/>
      <c r="D197" s="83"/>
      <c r="E197" s="134">
        <v>44763</v>
      </c>
      <c r="F197" s="77">
        <v>1810</v>
      </c>
      <c r="G197" s="75">
        <v>22.099447513812155</v>
      </c>
      <c r="H197" s="129">
        <v>0.04</v>
      </c>
      <c r="I197" s="77">
        <v>40000</v>
      </c>
      <c r="J197" s="83">
        <v>2425.0500000000002</v>
      </c>
      <c r="K197" s="74">
        <v>-3.95</v>
      </c>
      <c r="L197" s="130">
        <v>33.980662983425425</v>
      </c>
      <c r="M197" s="74">
        <v>53592.265193370171</v>
      </c>
      <c r="N197" s="77">
        <v>13592.265193370171</v>
      </c>
      <c r="O197" s="85"/>
    </row>
    <row r="198" spans="2:15" x14ac:dyDescent="0.3">
      <c r="B198" s="131" t="s">
        <v>178</v>
      </c>
      <c r="C198" s="38"/>
      <c r="D198" s="83"/>
      <c r="E198" s="134">
        <v>44771</v>
      </c>
      <c r="F198" s="77">
        <v>149</v>
      </c>
      <c r="G198" s="75">
        <v>268.45637583892619</v>
      </c>
      <c r="H198" s="129">
        <v>0.04</v>
      </c>
      <c r="I198" s="77">
        <v>40000</v>
      </c>
      <c r="J198" s="83">
        <v>102.6</v>
      </c>
      <c r="K198" s="74">
        <v>-1.87</v>
      </c>
      <c r="L198" s="130">
        <v>-31.140939597315441</v>
      </c>
      <c r="M198" s="74">
        <v>27543.624161073825</v>
      </c>
      <c r="N198" s="77">
        <v>-12456.375838926175</v>
      </c>
      <c r="O198" s="85"/>
    </row>
    <row r="199" spans="2:15" x14ac:dyDescent="0.3">
      <c r="B199" s="131" t="s">
        <v>178</v>
      </c>
      <c r="C199" s="38"/>
      <c r="D199" s="83"/>
      <c r="E199" s="134">
        <v>44776</v>
      </c>
      <c r="F199" s="77">
        <v>148</v>
      </c>
      <c r="G199" s="75">
        <v>270.27027027027026</v>
      </c>
      <c r="H199" s="129">
        <v>0.04</v>
      </c>
      <c r="I199" s="77">
        <v>40000</v>
      </c>
      <c r="J199" s="83">
        <v>102.6</v>
      </c>
      <c r="K199" s="74">
        <v>-1.87</v>
      </c>
      <c r="L199" s="130">
        <v>-30.675675675675681</v>
      </c>
      <c r="M199" s="74">
        <v>27729.729729729726</v>
      </c>
      <c r="N199" s="77">
        <v>-12270.270270270274</v>
      </c>
      <c r="O199" s="85"/>
    </row>
    <row r="200" spans="2:15" x14ac:dyDescent="0.3">
      <c r="B200" s="131" t="s">
        <v>23</v>
      </c>
      <c r="C200" s="83" t="s">
        <v>406</v>
      </c>
      <c r="D200" s="83"/>
      <c r="E200" s="134">
        <v>44776</v>
      </c>
      <c r="F200" s="77">
        <v>187</v>
      </c>
      <c r="G200" s="75">
        <v>213.90374331550802</v>
      </c>
      <c r="H200" s="129">
        <v>0.04</v>
      </c>
      <c r="I200" s="77">
        <v>40000</v>
      </c>
      <c r="J200" s="83">
        <v>180</v>
      </c>
      <c r="K200" s="74">
        <v>0.9</v>
      </c>
      <c r="L200" s="130">
        <v>-3.7433155080213902</v>
      </c>
      <c r="M200" s="74">
        <v>38502.673796791445</v>
      </c>
      <c r="N200" s="77">
        <v>-1497.3262032085549</v>
      </c>
      <c r="O200" s="85">
        <v>44837</v>
      </c>
    </row>
    <row r="201" spans="2:15" x14ac:dyDescent="0.3">
      <c r="B201" s="131" t="s">
        <v>23</v>
      </c>
      <c r="C201" s="83" t="s">
        <v>418</v>
      </c>
      <c r="D201" s="83"/>
      <c r="E201" s="134">
        <v>44783</v>
      </c>
      <c r="F201" s="77">
        <v>325</v>
      </c>
      <c r="G201" s="75">
        <v>123.07692307692308</v>
      </c>
      <c r="H201" s="129">
        <v>0.04</v>
      </c>
      <c r="I201" s="77">
        <v>40000</v>
      </c>
      <c r="J201" s="83">
        <v>341</v>
      </c>
      <c r="K201" s="74">
        <v>-0.63</v>
      </c>
      <c r="L201" s="130">
        <v>4.9230769230769234</v>
      </c>
      <c r="M201" s="74">
        <v>41969.230769230773</v>
      </c>
      <c r="N201" s="77">
        <v>1969.2307692307731</v>
      </c>
      <c r="O201" s="85">
        <v>44935</v>
      </c>
    </row>
    <row r="202" spans="2:15" x14ac:dyDescent="0.3">
      <c r="B202" s="131" t="s">
        <v>23</v>
      </c>
      <c r="C202" s="83" t="s">
        <v>418</v>
      </c>
      <c r="D202" s="83"/>
      <c r="E202" s="134">
        <v>44784</v>
      </c>
      <c r="F202" s="77">
        <v>332</v>
      </c>
      <c r="G202" s="75">
        <v>120.48192771084338</v>
      </c>
      <c r="H202" s="129">
        <v>0.04</v>
      </c>
      <c r="I202" s="77">
        <v>40000</v>
      </c>
      <c r="J202" s="83">
        <v>341</v>
      </c>
      <c r="K202" s="74">
        <v>-0.63</v>
      </c>
      <c r="L202" s="130">
        <v>2.7108433734939759</v>
      </c>
      <c r="M202" s="74">
        <v>41084.337349397596</v>
      </c>
      <c r="N202" s="77">
        <v>1084.337349397596</v>
      </c>
      <c r="O202" s="85">
        <v>44935</v>
      </c>
    </row>
    <row r="203" spans="2:15" x14ac:dyDescent="0.3">
      <c r="B203" s="131" t="s">
        <v>23</v>
      </c>
      <c r="C203" s="83" t="s">
        <v>397</v>
      </c>
      <c r="D203" s="83"/>
      <c r="E203" s="134">
        <v>44799</v>
      </c>
      <c r="F203" s="77">
        <v>103</v>
      </c>
      <c r="G203" s="75">
        <v>388.34951456310682</v>
      </c>
      <c r="H203" s="129">
        <v>0.04</v>
      </c>
      <c r="I203" s="77">
        <v>40000</v>
      </c>
      <c r="J203" s="83">
        <v>94</v>
      </c>
      <c r="K203" s="74">
        <v>-0.9</v>
      </c>
      <c r="L203" s="130">
        <v>-8.7378640776699026</v>
      </c>
      <c r="M203" s="74">
        <v>36504.854368932043</v>
      </c>
      <c r="N203" s="77">
        <v>-3495.1456310679569</v>
      </c>
      <c r="O203" s="85"/>
    </row>
    <row r="204" spans="2:15" x14ac:dyDescent="0.3">
      <c r="B204" s="131" t="s">
        <v>23</v>
      </c>
      <c r="C204" s="83" t="s">
        <v>416</v>
      </c>
      <c r="D204" s="83"/>
      <c r="E204" s="134">
        <v>44805</v>
      </c>
      <c r="F204" s="77">
        <v>116</v>
      </c>
      <c r="G204" s="75">
        <v>689.65517241379314</v>
      </c>
      <c r="H204" s="129">
        <v>0.08</v>
      </c>
      <c r="I204" s="77">
        <v>80000</v>
      </c>
      <c r="J204" s="83">
        <v>96</v>
      </c>
      <c r="K204" s="74">
        <v>-2.2200000000000002</v>
      </c>
      <c r="L204" s="130">
        <v>-17.241379310344829</v>
      </c>
      <c r="M204" s="74">
        <v>66206.896551724145</v>
      </c>
      <c r="N204" s="77">
        <v>-13793.103448275855</v>
      </c>
      <c r="O204" s="85">
        <v>44867</v>
      </c>
    </row>
    <row r="205" spans="2:15" x14ac:dyDescent="0.3">
      <c r="B205" s="131" t="s">
        <v>23</v>
      </c>
      <c r="C205" s="83" t="s">
        <v>410</v>
      </c>
      <c r="D205" s="83"/>
      <c r="E205" s="134">
        <v>44813</v>
      </c>
      <c r="F205" s="77">
        <v>525</v>
      </c>
      <c r="G205" s="75">
        <v>76.19047619047619</v>
      </c>
      <c r="H205" s="129">
        <v>0.04</v>
      </c>
      <c r="I205" s="77">
        <v>40000</v>
      </c>
      <c r="J205" s="83">
        <v>454</v>
      </c>
      <c r="K205" s="74">
        <v>-2.5</v>
      </c>
      <c r="L205" s="130">
        <v>-13.523809523809524</v>
      </c>
      <c r="M205" s="74">
        <v>34590.476190476191</v>
      </c>
      <c r="N205" s="77">
        <v>-5409.5238095238092</v>
      </c>
      <c r="O205" s="85">
        <v>44888</v>
      </c>
    </row>
    <row r="206" spans="2:15" x14ac:dyDescent="0.3">
      <c r="B206" s="131" t="s">
        <v>23</v>
      </c>
      <c r="C206" s="83" t="s">
        <v>201</v>
      </c>
      <c r="D206" s="83"/>
      <c r="E206" s="134">
        <v>44832</v>
      </c>
      <c r="F206" s="77">
        <v>945</v>
      </c>
      <c r="G206" s="75">
        <v>42.328042328042329</v>
      </c>
      <c r="H206" s="129">
        <v>0.04</v>
      </c>
      <c r="I206" s="77">
        <v>40000</v>
      </c>
      <c r="J206" s="83">
        <v>1000</v>
      </c>
      <c r="K206" s="74">
        <v>0.21</v>
      </c>
      <c r="L206" s="130">
        <v>5.8201058201058204</v>
      </c>
      <c r="M206" s="74">
        <v>42328.042328042327</v>
      </c>
      <c r="N206" s="77">
        <v>2328.0423280423274</v>
      </c>
      <c r="O206" s="85">
        <v>44866</v>
      </c>
    </row>
    <row r="207" spans="2:15" x14ac:dyDescent="0.3">
      <c r="B207" s="131" t="s">
        <v>178</v>
      </c>
      <c r="C207" s="38"/>
      <c r="D207" s="83"/>
      <c r="E207" s="134">
        <v>44833</v>
      </c>
      <c r="F207" s="77">
        <v>700</v>
      </c>
      <c r="G207" s="75">
        <v>114.28571428571429</v>
      </c>
      <c r="H207" s="129">
        <v>0.08</v>
      </c>
      <c r="I207" s="77">
        <v>80000</v>
      </c>
      <c r="J207" s="83">
        <v>725.4</v>
      </c>
      <c r="K207" s="74">
        <v>-1.81</v>
      </c>
      <c r="L207" s="130">
        <v>3.6285714285714255</v>
      </c>
      <c r="M207" s="74">
        <v>82902.857142857145</v>
      </c>
      <c r="N207" s="77">
        <v>2902.8571428571449</v>
      </c>
      <c r="O207" s="85"/>
    </row>
    <row r="208" spans="2:15" x14ac:dyDescent="0.3">
      <c r="B208" s="131" t="s">
        <v>178</v>
      </c>
      <c r="C208" s="38"/>
      <c r="D208" s="83"/>
      <c r="E208" s="134">
        <v>44837</v>
      </c>
      <c r="F208" s="77">
        <v>575</v>
      </c>
      <c r="G208" s="75">
        <v>69.565217391304344</v>
      </c>
      <c r="H208" s="129">
        <v>0.04</v>
      </c>
      <c r="I208" s="77">
        <v>40000</v>
      </c>
      <c r="J208" s="83">
        <v>568.70000000000005</v>
      </c>
      <c r="K208" s="74">
        <v>-3.62</v>
      </c>
      <c r="L208" s="130">
        <v>-1.0956521739130356</v>
      </c>
      <c r="M208" s="74">
        <v>39561.739130434784</v>
      </c>
      <c r="N208" s="77">
        <v>-438.26086956521613</v>
      </c>
      <c r="O208" s="85"/>
    </row>
    <row r="209" spans="2:15" x14ac:dyDescent="0.3">
      <c r="B209" s="131" t="s">
        <v>23</v>
      </c>
      <c r="C209" s="83" t="s">
        <v>419</v>
      </c>
      <c r="D209" s="83"/>
      <c r="E209" s="134">
        <v>44837</v>
      </c>
      <c r="F209" s="77">
        <v>280</v>
      </c>
      <c r="G209" s="75">
        <v>142.85714285714286</v>
      </c>
      <c r="H209" s="129">
        <v>0.04</v>
      </c>
      <c r="I209" s="77">
        <v>40000</v>
      </c>
      <c r="J209" s="83">
        <v>325</v>
      </c>
      <c r="K209" s="74">
        <v>-3.31</v>
      </c>
      <c r="L209" s="130">
        <v>16.071428571428573</v>
      </c>
      <c r="M209" s="74">
        <v>46428.571428571428</v>
      </c>
      <c r="N209" s="77">
        <v>6428.5714285714275</v>
      </c>
      <c r="O209" s="85">
        <v>44910</v>
      </c>
    </row>
    <row r="210" spans="2:15" x14ac:dyDescent="0.3">
      <c r="B210" s="131" t="s">
        <v>23</v>
      </c>
      <c r="C210" s="83" t="s">
        <v>252</v>
      </c>
      <c r="D210" s="83"/>
      <c r="E210" s="134">
        <v>44855</v>
      </c>
      <c r="F210" s="77">
        <v>480</v>
      </c>
      <c r="G210" s="75">
        <v>83.333333333333329</v>
      </c>
      <c r="H210" s="129">
        <v>0.04</v>
      </c>
      <c r="I210" s="77">
        <v>40000</v>
      </c>
      <c r="J210" s="83">
        <v>770</v>
      </c>
      <c r="K210" s="74">
        <v>-1.65</v>
      </c>
      <c r="L210" s="130">
        <v>60.416666666666671</v>
      </c>
      <c r="M210" s="74">
        <v>64166.666666666664</v>
      </c>
      <c r="N210" s="77">
        <v>24166.666666666664</v>
      </c>
      <c r="O210" s="85">
        <v>44988</v>
      </c>
    </row>
    <row r="211" spans="2:15" x14ac:dyDescent="0.3">
      <c r="B211" s="131" t="s">
        <v>23</v>
      </c>
      <c r="C211" s="83" t="s">
        <v>252</v>
      </c>
      <c r="D211" s="83"/>
      <c r="E211" s="134">
        <v>44855</v>
      </c>
      <c r="F211" s="77">
        <v>480</v>
      </c>
      <c r="G211" s="75">
        <v>83.333333333333329</v>
      </c>
      <c r="H211" s="129">
        <v>0.04</v>
      </c>
      <c r="I211" s="77">
        <v>40000</v>
      </c>
      <c r="J211" s="83">
        <v>795</v>
      </c>
      <c r="K211" s="74">
        <v>-1.65</v>
      </c>
      <c r="L211" s="130">
        <v>65.625</v>
      </c>
      <c r="M211" s="74">
        <v>66250</v>
      </c>
      <c r="N211" s="77">
        <v>26250</v>
      </c>
      <c r="O211" s="85">
        <v>44991</v>
      </c>
    </row>
    <row r="212" spans="2:15" x14ac:dyDescent="0.3">
      <c r="B212" s="131" t="s">
        <v>23</v>
      </c>
      <c r="C212" s="83" t="s">
        <v>220</v>
      </c>
      <c r="D212" s="83"/>
      <c r="E212" s="134">
        <v>44866</v>
      </c>
      <c r="F212" s="77">
        <v>227</v>
      </c>
      <c r="G212" s="75">
        <v>176.21145374449338</v>
      </c>
      <c r="H212" s="129">
        <v>0.04</v>
      </c>
      <c r="I212" s="77">
        <v>40000</v>
      </c>
      <c r="J212" s="83">
        <v>214</v>
      </c>
      <c r="K212" s="74">
        <v>-2.46</v>
      </c>
      <c r="L212" s="130">
        <v>-5.7268722466960353</v>
      </c>
      <c r="M212" s="74">
        <v>37709.251101321584</v>
      </c>
      <c r="N212" s="77">
        <v>-2290.7488986784156</v>
      </c>
      <c r="O212" s="85">
        <v>44916</v>
      </c>
    </row>
    <row r="213" spans="2:15" x14ac:dyDescent="0.3">
      <c r="B213" s="131" t="s">
        <v>23</v>
      </c>
      <c r="C213" s="83" t="s">
        <v>220</v>
      </c>
      <c r="D213" s="83"/>
      <c r="E213" s="134">
        <v>44867</v>
      </c>
      <c r="F213" s="77">
        <v>227</v>
      </c>
      <c r="G213" s="75">
        <v>176.21145374449338</v>
      </c>
      <c r="H213" s="129">
        <v>0.04</v>
      </c>
      <c r="I213" s="77">
        <v>40000</v>
      </c>
      <c r="J213" s="83">
        <v>214</v>
      </c>
      <c r="K213" s="74">
        <v>-2.46</v>
      </c>
      <c r="L213" s="130">
        <v>-5.7268722466960353</v>
      </c>
      <c r="M213" s="74">
        <v>37709.251101321584</v>
      </c>
      <c r="N213" s="77">
        <v>-2290.7488986784156</v>
      </c>
      <c r="O213" s="85">
        <v>44916</v>
      </c>
    </row>
    <row r="214" spans="2:15" x14ac:dyDescent="0.3">
      <c r="B214" s="131" t="s">
        <v>23</v>
      </c>
      <c r="C214" s="83" t="s">
        <v>419</v>
      </c>
      <c r="D214" s="83"/>
      <c r="E214" s="134">
        <v>44867</v>
      </c>
      <c r="F214" s="77">
        <v>265</v>
      </c>
      <c r="G214" s="75">
        <v>150.9433962264151</v>
      </c>
      <c r="H214" s="129">
        <v>0.04</v>
      </c>
      <c r="I214" s="77">
        <v>40000</v>
      </c>
      <c r="J214" s="83">
        <v>389</v>
      </c>
      <c r="K214" s="74">
        <v>-3.31</v>
      </c>
      <c r="L214" s="130">
        <v>46.79245283018868</v>
      </c>
      <c r="M214" s="74">
        <v>58716.981132075474</v>
      </c>
      <c r="N214" s="77">
        <v>18716.981132075474</v>
      </c>
      <c r="O214" s="85">
        <v>44972</v>
      </c>
    </row>
    <row r="215" spans="2:15" x14ac:dyDescent="0.3">
      <c r="B215" s="131" t="s">
        <v>178</v>
      </c>
      <c r="C215" s="38"/>
      <c r="D215" s="83"/>
      <c r="E215" s="134">
        <v>44888</v>
      </c>
      <c r="F215" s="77">
        <v>2580</v>
      </c>
      <c r="G215" s="75">
        <v>15.503875968992247</v>
      </c>
      <c r="H215" s="129">
        <v>0.04</v>
      </c>
      <c r="I215" s="77">
        <v>40000</v>
      </c>
      <c r="J215" s="83">
        <v>2600.5500000000002</v>
      </c>
      <c r="K215" s="74">
        <v>-1.1599999999999999</v>
      </c>
      <c r="L215" s="130">
        <v>0.79651162790698382</v>
      </c>
      <c r="M215" s="74">
        <v>40318.604651162794</v>
      </c>
      <c r="N215" s="77">
        <v>318.60465116279374</v>
      </c>
      <c r="O215" s="85"/>
    </row>
    <row r="216" spans="2:15" x14ac:dyDescent="0.3">
      <c r="B216" s="131" t="s">
        <v>178</v>
      </c>
      <c r="C216" s="38"/>
      <c r="D216" s="83"/>
      <c r="E216" s="134">
        <v>44910</v>
      </c>
      <c r="F216" s="77">
        <v>555</v>
      </c>
      <c r="G216" s="75">
        <v>144.14414414414415</v>
      </c>
      <c r="H216" s="129">
        <v>0.08</v>
      </c>
      <c r="I216" s="77">
        <v>80000</v>
      </c>
      <c r="J216" s="83">
        <v>462.8</v>
      </c>
      <c r="K216" s="74">
        <v>-2.39</v>
      </c>
      <c r="L216" s="130">
        <v>-16.612612612612612</v>
      </c>
      <c r="M216" s="74">
        <v>66709.909909909911</v>
      </c>
      <c r="N216" s="77">
        <v>-13290.090090090089</v>
      </c>
      <c r="O216" s="85"/>
    </row>
    <row r="217" spans="2:15" x14ac:dyDescent="0.3">
      <c r="B217" s="131" t="s">
        <v>23</v>
      </c>
      <c r="C217" s="83" t="s">
        <v>427</v>
      </c>
      <c r="D217" s="83"/>
      <c r="E217" s="134">
        <v>44918</v>
      </c>
      <c r="F217" s="77">
        <v>65</v>
      </c>
      <c r="G217" s="75">
        <v>615.38461538461536</v>
      </c>
      <c r="H217" s="129">
        <v>0.04</v>
      </c>
      <c r="I217" s="77">
        <v>40000</v>
      </c>
      <c r="J217" s="83">
        <v>73.5</v>
      </c>
      <c r="K217" s="74">
        <v>-3.21</v>
      </c>
      <c r="L217" s="130">
        <v>13.076923076923077</v>
      </c>
      <c r="M217" s="74">
        <v>45230.769230769227</v>
      </c>
      <c r="N217" s="77">
        <v>5230.7692307692269</v>
      </c>
      <c r="O217" s="85">
        <v>44928</v>
      </c>
    </row>
    <row r="218" spans="2:15" x14ac:dyDescent="0.3">
      <c r="B218" s="131" t="s">
        <v>23</v>
      </c>
      <c r="C218" s="83" t="s">
        <v>419</v>
      </c>
      <c r="D218" s="83"/>
      <c r="E218" s="134">
        <v>44922</v>
      </c>
      <c r="F218" s="77">
        <v>332</v>
      </c>
      <c r="G218" s="75">
        <v>120.48192771084338</v>
      </c>
      <c r="H218" s="129">
        <v>0.04</v>
      </c>
      <c r="I218" s="77">
        <v>40000</v>
      </c>
      <c r="J218" s="83">
        <v>389</v>
      </c>
      <c r="K218" s="74">
        <v>-3.31</v>
      </c>
      <c r="L218" s="130">
        <v>17.168674698795183</v>
      </c>
      <c r="M218" s="74">
        <v>46867.469879518074</v>
      </c>
      <c r="N218" s="77">
        <v>6867.4698795180739</v>
      </c>
      <c r="O218" s="85">
        <v>44972</v>
      </c>
    </row>
    <row r="219" spans="2:15" x14ac:dyDescent="0.3">
      <c r="B219" s="131" t="s">
        <v>178</v>
      </c>
      <c r="C219" s="38"/>
      <c r="D219" s="83"/>
      <c r="E219" s="134">
        <v>44928</v>
      </c>
      <c r="F219" s="77">
        <v>127</v>
      </c>
      <c r="G219" s="75">
        <v>314.96062992125985</v>
      </c>
      <c r="H219" s="129">
        <v>0.04</v>
      </c>
      <c r="I219" s="77">
        <v>40000</v>
      </c>
      <c r="J219" s="83">
        <v>147.19999999999999</v>
      </c>
      <c r="K219" s="74">
        <v>-2.39</v>
      </c>
      <c r="L219" s="130">
        <v>15.905511811023613</v>
      </c>
      <c r="M219" s="74">
        <v>46362.20472440945</v>
      </c>
      <c r="N219" s="77">
        <v>6362.2047244094501</v>
      </c>
      <c r="O219" s="85"/>
    </row>
    <row r="220" spans="2:15" x14ac:dyDescent="0.3">
      <c r="B220" s="131" t="s">
        <v>23</v>
      </c>
      <c r="C220" s="83" t="s">
        <v>200</v>
      </c>
      <c r="D220" s="83"/>
      <c r="E220" s="134">
        <v>44935</v>
      </c>
      <c r="F220" s="77">
        <v>2110</v>
      </c>
      <c r="G220" s="75">
        <v>18.957345971563981</v>
      </c>
      <c r="H220" s="129">
        <v>0.04</v>
      </c>
      <c r="I220" s="77">
        <v>40000</v>
      </c>
      <c r="J220" s="83">
        <v>2530</v>
      </c>
      <c r="K220" s="74">
        <v>-2.21</v>
      </c>
      <c r="L220" s="130">
        <v>19.90521327014218</v>
      </c>
      <c r="M220" s="74">
        <v>47962.08530805687</v>
      </c>
      <c r="N220" s="77">
        <v>7962.0853080568704</v>
      </c>
      <c r="O220" s="85">
        <v>44957</v>
      </c>
    </row>
    <row r="221" spans="2:15" x14ac:dyDescent="0.3">
      <c r="B221" s="131" t="s">
        <v>23</v>
      </c>
      <c r="C221" s="83" t="s">
        <v>200</v>
      </c>
      <c r="D221" s="83"/>
      <c r="E221" s="134">
        <v>44935</v>
      </c>
      <c r="F221" s="77">
        <v>2110</v>
      </c>
      <c r="G221" s="75">
        <v>18.957345971563981</v>
      </c>
      <c r="H221" s="129">
        <v>0.04</v>
      </c>
      <c r="I221" s="77">
        <v>40000</v>
      </c>
      <c r="J221" s="83">
        <v>2520</v>
      </c>
      <c r="K221" s="74">
        <v>-2.21</v>
      </c>
      <c r="L221" s="130">
        <v>19.431279620853079</v>
      </c>
      <c r="M221" s="74">
        <v>47772.51184834123</v>
      </c>
      <c r="N221" s="77">
        <v>7772.5118483412298</v>
      </c>
      <c r="O221" s="85">
        <v>44959</v>
      </c>
    </row>
    <row r="222" spans="2:15" x14ac:dyDescent="0.3">
      <c r="B222" s="131" t="s">
        <v>178</v>
      </c>
      <c r="C222" s="38"/>
      <c r="D222" s="83"/>
      <c r="E222" s="134">
        <v>44939</v>
      </c>
      <c r="F222" s="77">
        <v>64</v>
      </c>
      <c r="G222" s="75">
        <v>1250</v>
      </c>
      <c r="H222" s="129">
        <v>0.08</v>
      </c>
      <c r="I222" s="77">
        <v>80000</v>
      </c>
      <c r="J222" s="83">
        <v>57.55</v>
      </c>
      <c r="K222" s="74">
        <v>-2.62</v>
      </c>
      <c r="L222" s="130">
        <v>-10.078125000000004</v>
      </c>
      <c r="M222" s="74">
        <v>71937.5</v>
      </c>
      <c r="N222" s="77">
        <v>-8062.5</v>
      </c>
      <c r="O222" s="85"/>
    </row>
    <row r="223" spans="2:15" x14ac:dyDescent="0.3">
      <c r="B223" s="131" t="s">
        <v>178</v>
      </c>
      <c r="C223" s="38"/>
      <c r="D223" s="83"/>
      <c r="E223" s="134">
        <v>44959</v>
      </c>
      <c r="F223" s="77">
        <v>126</v>
      </c>
      <c r="G223" s="75">
        <v>317.46031746031747</v>
      </c>
      <c r="H223" s="129">
        <v>0.04</v>
      </c>
      <c r="I223" s="77">
        <v>40000</v>
      </c>
      <c r="J223" s="83">
        <v>147.19999999999999</v>
      </c>
      <c r="K223" s="74">
        <v>-2.39</v>
      </c>
      <c r="L223" s="130">
        <v>16.825396825396815</v>
      </c>
      <c r="M223" s="74">
        <v>46730.158730158728</v>
      </c>
      <c r="N223" s="77">
        <v>6730.1587301587278</v>
      </c>
      <c r="O223" s="85"/>
    </row>
    <row r="224" spans="2:15" x14ac:dyDescent="0.3">
      <c r="B224" s="131" t="s">
        <v>178</v>
      </c>
      <c r="C224" s="38"/>
      <c r="D224" s="83"/>
      <c r="E224" s="134">
        <v>44959</v>
      </c>
      <c r="F224" s="77">
        <v>568</v>
      </c>
      <c r="G224" s="75">
        <v>70.422535211267601</v>
      </c>
      <c r="H224" s="129">
        <v>0.04</v>
      </c>
      <c r="I224" s="77">
        <v>40000</v>
      </c>
      <c r="J224" s="83">
        <v>568.70000000000005</v>
      </c>
      <c r="K224" s="74">
        <v>-3.62</v>
      </c>
      <c r="L224" s="130">
        <v>0.12323943661972632</v>
      </c>
      <c r="M224" s="74">
        <v>40049.295774647886</v>
      </c>
      <c r="N224" s="77">
        <v>49.295774647885992</v>
      </c>
      <c r="O224" s="85"/>
    </row>
    <row r="225" spans="2:15" x14ac:dyDescent="0.3">
      <c r="B225" s="131" t="s">
        <v>178</v>
      </c>
      <c r="C225" s="38"/>
      <c r="D225" s="83"/>
      <c r="E225" s="134">
        <v>44972</v>
      </c>
      <c r="F225" s="77">
        <v>252</v>
      </c>
      <c r="G225" s="75">
        <v>317.46031746031747</v>
      </c>
      <c r="H225" s="129">
        <v>0.08</v>
      </c>
      <c r="I225" s="77">
        <v>80000</v>
      </c>
      <c r="J225" s="83">
        <v>233.7</v>
      </c>
      <c r="K225" s="74">
        <v>-0.97</v>
      </c>
      <c r="L225" s="130">
        <v>-7.2619047619047663</v>
      </c>
      <c r="M225" s="74">
        <v>74190.476190476184</v>
      </c>
      <c r="N225" s="77">
        <v>-5809.5238095238165</v>
      </c>
      <c r="O225" s="85"/>
    </row>
    <row r="226" spans="2:15" ht="15" thickBot="1" x14ac:dyDescent="0.35">
      <c r="B226" s="135" t="s">
        <v>178</v>
      </c>
      <c r="C226" s="136"/>
      <c r="D226" s="92"/>
      <c r="E226" s="137">
        <v>44991</v>
      </c>
      <c r="F226" s="93">
        <v>97</v>
      </c>
      <c r="G226" s="138">
        <v>824.74226804123714</v>
      </c>
      <c r="H226" s="139">
        <v>0.08</v>
      </c>
      <c r="I226" s="93">
        <v>80000</v>
      </c>
      <c r="J226" s="92">
        <v>92.8</v>
      </c>
      <c r="K226" s="91">
        <v>-0.64</v>
      </c>
      <c r="L226" s="140">
        <v>-4.3298969072164981</v>
      </c>
      <c r="M226" s="91">
        <v>76536.082474226801</v>
      </c>
      <c r="N226" s="93">
        <v>-3463.9175257731986</v>
      </c>
      <c r="O226" s="141"/>
    </row>
  </sheetData>
  <sortState xmlns:xlrd2="http://schemas.microsoft.com/office/spreadsheetml/2017/richdata2" ref="B6:O111">
    <sortCondition ref="E6:E111"/>
  </sortState>
  <mergeCells count="2">
    <mergeCell ref="B2:O2"/>
    <mergeCell ref="B3:O3"/>
  </mergeCells>
  <hyperlinks>
    <hyperlink ref="B3" r:id="rId1" display="http://www.nooreshtech.co.in/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29"/>
  <sheetViews>
    <sheetView showGridLines="0" zoomScale="85" zoomScaleNormal="85" workbookViewId="0">
      <selection activeCell="C33" sqref="C33:C34"/>
    </sheetView>
  </sheetViews>
  <sheetFormatPr defaultColWidth="9.109375" defaultRowHeight="14.4" x14ac:dyDescent="0.3"/>
  <cols>
    <col min="1" max="1" width="3.109375" style="4" customWidth="1"/>
    <col min="2" max="2" width="39.109375" style="5" bestFit="1" customWidth="1"/>
    <col min="3" max="3" width="16.33203125" style="3" bestFit="1" customWidth="1"/>
    <col min="4" max="4" width="30.44140625" style="3" bestFit="1" customWidth="1"/>
    <col min="5" max="5" width="4.33203125" style="4" customWidth="1"/>
    <col min="6" max="16384" width="9.109375" style="4"/>
  </cols>
  <sheetData>
    <row r="1" spans="2:4" customFormat="1" ht="15" thickBot="1" x14ac:dyDescent="0.35">
      <c r="B1" s="45" t="s">
        <v>109</v>
      </c>
      <c r="C1" s="46"/>
      <c r="D1" s="46"/>
    </row>
    <row r="2" spans="2:4" ht="26.4" thickBot="1" x14ac:dyDescent="0.55000000000000004">
      <c r="B2" s="42" t="s">
        <v>117</v>
      </c>
      <c r="C2" s="43"/>
      <c r="D2" s="44"/>
    </row>
    <row r="3" spans="2:4" x14ac:dyDescent="0.3">
      <c r="B3" s="30" t="s">
        <v>67</v>
      </c>
      <c r="C3" s="6">
        <v>1000000</v>
      </c>
      <c r="D3" s="25"/>
    </row>
    <row r="4" spans="2:4" x14ac:dyDescent="0.3">
      <c r="B4" s="30" t="s">
        <v>68</v>
      </c>
      <c r="C4" s="19">
        <f>SUM('Smallcap Folio'!N6:N226)</f>
        <v>1274470.4986776565</v>
      </c>
      <c r="D4" s="25"/>
    </row>
    <row r="5" spans="2:4" x14ac:dyDescent="0.3">
      <c r="B5" s="30" t="s">
        <v>69</v>
      </c>
      <c r="C5" s="8" t="s">
        <v>70</v>
      </c>
      <c r="D5" s="25"/>
    </row>
    <row r="6" spans="2:4" x14ac:dyDescent="0.3">
      <c r="B6" s="30" t="s">
        <v>71</v>
      </c>
      <c r="C6" s="8" t="s">
        <v>72</v>
      </c>
      <c r="D6" s="25" t="s">
        <v>73</v>
      </c>
    </row>
    <row r="7" spans="2:4" x14ac:dyDescent="0.3">
      <c r="B7" s="30" t="s">
        <v>74</v>
      </c>
      <c r="C7" s="9">
        <f>+C4/C3</f>
        <v>1.2744704986776565</v>
      </c>
      <c r="D7" s="25"/>
    </row>
    <row r="8" spans="2:4" x14ac:dyDescent="0.3">
      <c r="B8" s="30" t="s">
        <v>59</v>
      </c>
      <c r="C8" s="9" t="s">
        <v>430</v>
      </c>
      <c r="D8" s="25" t="s">
        <v>429</v>
      </c>
    </row>
    <row r="9" spans="2:4" x14ac:dyDescent="0.3">
      <c r="B9" s="30" t="s">
        <v>60</v>
      </c>
      <c r="C9" s="7">
        <f>COUNTIF('Smallcap Folio'!B6:B226,"*")</f>
        <v>221</v>
      </c>
      <c r="D9" s="25"/>
    </row>
    <row r="10" spans="2:4" x14ac:dyDescent="0.3">
      <c r="B10" s="30" t="s">
        <v>0</v>
      </c>
      <c r="C10" s="10">
        <f>COUNTIF('Smallcap Folio'!$L$6:$L$226,"&gt;0")/$C$9</f>
        <v>0.70588235294117652</v>
      </c>
      <c r="D10" s="25" t="s">
        <v>96</v>
      </c>
    </row>
    <row r="11" spans="2:4" x14ac:dyDescent="0.3">
      <c r="B11" s="30" t="s">
        <v>61</v>
      </c>
      <c r="C11" s="10">
        <f>COUNTIF('Smallcap Folio'!$L$26:$L$226,"&lt;0")/$C$9</f>
        <v>0.25791855203619912</v>
      </c>
      <c r="D11" s="25" t="s">
        <v>97</v>
      </c>
    </row>
    <row r="12" spans="2:4" x14ac:dyDescent="0.3">
      <c r="B12" s="30" t="s">
        <v>62</v>
      </c>
      <c r="C12" s="10">
        <f>COUNTIF('Smallcap Folio'!$L$6:$L$226,"=0")/$C$9</f>
        <v>9.0497737556561094E-3</v>
      </c>
      <c r="D12" s="25"/>
    </row>
    <row r="13" spans="2:4" x14ac:dyDescent="0.3">
      <c r="B13" s="23" t="s">
        <v>113</v>
      </c>
      <c r="C13" s="17">
        <f>AVERAGE('Smallcap Folio'!N6:N226)</f>
        <v>5766.8348356455044</v>
      </c>
      <c r="D13" s="25"/>
    </row>
    <row r="14" spans="2:4" x14ac:dyDescent="0.3">
      <c r="B14" s="30" t="s">
        <v>1</v>
      </c>
      <c r="C14" s="17">
        <f>AVERAGE('Smallcap Folio'!L6:L226)</f>
        <v>14.373408377535494</v>
      </c>
      <c r="D14" s="25" t="s">
        <v>98</v>
      </c>
    </row>
    <row r="15" spans="2:4" x14ac:dyDescent="0.3">
      <c r="B15" s="30" t="s">
        <v>2</v>
      </c>
      <c r="C15" s="14">
        <f>MEDIAN('Smallcap Folio'!L6:L226)</f>
        <v>11.153846153846153</v>
      </c>
      <c r="D15" s="25" t="s">
        <v>99</v>
      </c>
    </row>
    <row r="16" spans="2:4" x14ac:dyDescent="0.3">
      <c r="B16" s="23" t="s">
        <v>115</v>
      </c>
      <c r="C16" s="14">
        <f>AVERAGEIF('Smallcap Folio'!L6:L226,"&gt;0",'Smallcap Folio'!L6:L226)</f>
        <v>26.017308355300582</v>
      </c>
      <c r="D16" s="25"/>
    </row>
    <row r="17" spans="2:4" x14ac:dyDescent="0.3">
      <c r="B17" s="23" t="s">
        <v>114</v>
      </c>
      <c r="C17" s="14">
        <f>AVERAGEIF('Smallcap Folio'!L6:L226,"&lt;=0",'Smallcap Folio'!L6:L226)</f>
        <v>-13.571951569100703</v>
      </c>
      <c r="D17" s="25"/>
    </row>
    <row r="18" spans="2:4" x14ac:dyDescent="0.3">
      <c r="B18" s="23" t="s">
        <v>65</v>
      </c>
      <c r="C18" s="14">
        <f>AVERAGEIF('Smallcap Folio'!N6:N226,"&gt;0")</f>
        <v>10614.897078470427</v>
      </c>
      <c r="D18" s="25" t="s">
        <v>106</v>
      </c>
    </row>
    <row r="19" spans="2:4" x14ac:dyDescent="0.3">
      <c r="B19" s="23" t="s">
        <v>66</v>
      </c>
      <c r="C19" s="14">
        <f>AVERAGEIF('Smallcap Folio'!N6:N226,"&lt;=0")</f>
        <v>-5868.5145471343058</v>
      </c>
      <c r="D19" s="25" t="s">
        <v>107</v>
      </c>
    </row>
    <row r="20" spans="2:4" x14ac:dyDescent="0.3">
      <c r="B20" s="30" t="s">
        <v>3</v>
      </c>
      <c r="C20" s="14">
        <f>MIN('Smallcap Folio'!L6:L226)</f>
        <v>-53.333333333333336</v>
      </c>
      <c r="D20" s="25" t="s">
        <v>100</v>
      </c>
    </row>
    <row r="21" spans="2:4" x14ac:dyDescent="0.3">
      <c r="B21" s="30" t="s">
        <v>4</v>
      </c>
      <c r="C21" s="14">
        <f>MAX('Smallcap Folio'!L6:L226)</f>
        <v>131.25</v>
      </c>
      <c r="D21" s="25" t="s">
        <v>101</v>
      </c>
    </row>
    <row r="22" spans="2:4" x14ac:dyDescent="0.3">
      <c r="B22" s="30" t="s">
        <v>5</v>
      </c>
      <c r="C22" s="12">
        <f>SUMIF('Smallcap Folio'!$N$6:$N$226,"&gt;=0")</f>
        <v>1655923.9442413866</v>
      </c>
      <c r="D22" s="25" t="s">
        <v>102</v>
      </c>
    </row>
    <row r="23" spans="2:4" x14ac:dyDescent="0.3">
      <c r="B23" s="30" t="s">
        <v>6</v>
      </c>
      <c r="C23" s="12">
        <f>SUMIF('Smallcap Folio'!$N$6:$N$226,"&lt;=0")</f>
        <v>-381453.44556372985</v>
      </c>
      <c r="D23" s="25" t="s">
        <v>103</v>
      </c>
    </row>
    <row r="24" spans="2:4" ht="28.8" x14ac:dyDescent="0.3">
      <c r="B24" s="30" t="s">
        <v>7</v>
      </c>
      <c r="C24" s="13">
        <f>-C22/C23</f>
        <v>4.3410905406665927</v>
      </c>
      <c r="D24" s="26" t="s">
        <v>428</v>
      </c>
    </row>
    <row r="25" spans="2:4" x14ac:dyDescent="0.3">
      <c r="B25" s="30" t="s">
        <v>63</v>
      </c>
      <c r="C25" s="14">
        <f t="array" ref="C25">MAX(FREQUENCY(IF('Smallcap Folio'!L6:L226&gt;0,ROW('Smallcap Folio'!L6:L226)),IF('Smallcap Folio'!L6:L226&lt;=0,ROW('Smallcap Folio'!L6:L226))))</f>
        <v>15</v>
      </c>
      <c r="D25" s="25" t="s">
        <v>104</v>
      </c>
    </row>
    <row r="26" spans="2:4" x14ac:dyDescent="0.3">
      <c r="B26" s="30" t="s">
        <v>64</v>
      </c>
      <c r="C26" s="14">
        <f t="array" ref="C26">MAX(FREQUENCY(IF('Smallcap Folio'!L6:L226&lt;0,ROW('Smallcap Folio'!L6:L226)),IF('Smallcap Folio'!L6:L226&gt;=0,ROW('Smallcap Folio'!L6:L226))))</f>
        <v>3</v>
      </c>
      <c r="D26" s="25" t="s">
        <v>105</v>
      </c>
    </row>
    <row r="27" spans="2:4" x14ac:dyDescent="0.3">
      <c r="B27" s="30" t="s">
        <v>8</v>
      </c>
      <c r="C27" s="14">
        <f>+ABS(C18/C19)</f>
        <v>1.8087877252777467</v>
      </c>
      <c r="D27" s="25" t="s">
        <v>108</v>
      </c>
    </row>
    <row r="28" spans="2:4" ht="15" thickBot="1" x14ac:dyDescent="0.35">
      <c r="B28" s="31" t="s">
        <v>136</v>
      </c>
      <c r="C28" s="27">
        <f>POWER((C4+C3)/C3,1/3.5)*100-100</f>
        <v>26.46367621783439</v>
      </c>
      <c r="D28" s="29" t="s">
        <v>137</v>
      </c>
    </row>
    <row r="29" spans="2:4" x14ac:dyDescent="0.3">
      <c r="B29" s="47" t="s">
        <v>109</v>
      </c>
      <c r="C29" s="48"/>
      <c r="D29" s="48"/>
    </row>
  </sheetData>
  <mergeCells count="3">
    <mergeCell ref="B2:D2"/>
    <mergeCell ref="B1:D1"/>
    <mergeCell ref="B29:D29"/>
  </mergeCells>
  <hyperlinks>
    <hyperlink ref="B1" r:id="rId1" xr:uid="{46EE7432-BF75-4FF2-B15D-997E26DDAE34}"/>
    <hyperlink ref="B29" r:id="rId2" xr:uid="{EAD34F3C-0294-4174-951E-D1A2A0513CA6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Trading Reco</vt:lpstr>
      <vt:lpstr>Trading Reco Stats</vt:lpstr>
      <vt:lpstr>Smallcap Folio</vt:lpstr>
      <vt:lpstr>Smallcap Folio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MERANI</dc:creator>
  <cp:lastModifiedBy>LENOVO</cp:lastModifiedBy>
  <dcterms:created xsi:type="dcterms:W3CDTF">2021-02-10T13:22:24Z</dcterms:created>
  <dcterms:modified xsi:type="dcterms:W3CDTF">2023-03-20T12:29:04Z</dcterms:modified>
</cp:coreProperties>
</file>