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8_{21386970-856E-47EB-AA3E-4B3B4644C4B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Nifty Calculator Free Float" sheetId="6" r:id="rId1"/>
    <sheet name="Pessimistic Nifty" sheetId="4" r:id="rId2"/>
    <sheet name="Optimistic Nifty" sheetId="7" r:id="rId3"/>
    <sheet name="Sectoral Weights" sheetId="9" r:id="rId4"/>
    <sheet name="Recent changes in Nifty" sheetId="8" r:id="rId5"/>
  </sheets>
  <definedNames>
    <definedName name="_xlnm._FilterDatabase" localSheetId="0" hidden="1">'Nifty Calculator Free Float'!$B$6:$H$56</definedName>
    <definedName name="_xlnm._FilterDatabase" localSheetId="2" hidden="1">'Optimistic Nifty'!$B$6:$H$59</definedName>
    <definedName name="_xlnm._FilterDatabase" localSheetId="1" hidden="1">'Pessimistic Nifty'!$B$6:$H$59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6" l="1"/>
  <c r="E32" i="6"/>
  <c r="E35" i="6"/>
  <c r="E46" i="6"/>
  <c r="E19" i="6"/>
  <c r="E26" i="6"/>
  <c r="E53" i="6"/>
  <c r="E30" i="6"/>
  <c r="E40" i="6"/>
  <c r="E49" i="6"/>
  <c r="E7" i="6"/>
  <c r="E13" i="6"/>
  <c r="E51" i="6"/>
  <c r="E25" i="6"/>
  <c r="E18" i="6"/>
  <c r="E27" i="6"/>
  <c r="E24" i="6"/>
  <c r="E38" i="6"/>
  <c r="E43" i="6"/>
  <c r="E39" i="6"/>
  <c r="E55" i="6"/>
  <c r="E34" i="6"/>
  <c r="E44" i="6"/>
  <c r="E21" i="6"/>
  <c r="E52" i="6"/>
  <c r="E47" i="6"/>
  <c r="E10" i="6"/>
  <c r="E12" i="6"/>
  <c r="F12" i="6"/>
  <c r="G12" i="6" s="1"/>
  <c r="H12" i="6" s="1"/>
  <c r="E45" i="6"/>
  <c r="F45" i="6"/>
  <c r="G45" i="6" s="1"/>
  <c r="E54" i="6"/>
  <c r="F54" i="6"/>
  <c r="G54" i="6" s="1"/>
  <c r="F18" i="6"/>
  <c r="G18" i="6" s="1"/>
  <c r="F49" i="6"/>
  <c r="G49" i="6" s="1"/>
  <c r="E42" i="6"/>
  <c r="F42" i="6"/>
  <c r="G42" i="6" s="1"/>
  <c r="F25" i="6"/>
  <c r="G25" i="6" s="1"/>
  <c r="E16" i="6"/>
  <c r="F16" i="6"/>
  <c r="G16" i="6" s="1"/>
  <c r="E41" i="6"/>
  <c r="F41" i="6"/>
  <c r="G41" i="6" s="1"/>
  <c r="F51" i="6"/>
  <c r="G51" i="6" s="1"/>
  <c r="E22" i="6"/>
  <c r="F22" i="6"/>
  <c r="G22" i="6" s="1"/>
  <c r="H22" i="6" s="1"/>
  <c r="E29" i="6"/>
  <c r="F29" i="6"/>
  <c r="G29" i="6" s="1"/>
  <c r="E20" i="6"/>
  <c r="F20" i="6"/>
  <c r="G20" i="6" s="1"/>
  <c r="E8" i="6"/>
  <c r="F8" i="6"/>
  <c r="G8" i="6" s="1"/>
  <c r="E9" i="6"/>
  <c r="F9" i="6"/>
  <c r="G9" i="6" s="1"/>
  <c r="H9" i="6" s="1"/>
  <c r="E17" i="6"/>
  <c r="F17" i="6"/>
  <c r="G17" i="6" s="1"/>
  <c r="E33" i="6"/>
  <c r="F33" i="6"/>
  <c r="G33" i="6" s="1"/>
  <c r="F24" i="6"/>
  <c r="G24" i="6" s="1"/>
  <c r="F32" i="6"/>
  <c r="G32" i="6" s="1"/>
  <c r="E36" i="6"/>
  <c r="F36" i="6"/>
  <c r="G36" i="6" s="1"/>
  <c r="E31" i="6"/>
  <c r="F31" i="6"/>
  <c r="G31" i="6" s="1"/>
  <c r="E56" i="6"/>
  <c r="F56" i="6"/>
  <c r="G56" i="6" s="1"/>
  <c r="F13" i="6"/>
  <c r="G13" i="6" s="1"/>
  <c r="F46" i="6"/>
  <c r="G46" i="6" s="1"/>
  <c r="F35" i="6"/>
  <c r="G35" i="6" s="1"/>
  <c r="F26" i="6"/>
  <c r="G26" i="6"/>
  <c r="F10" i="6"/>
  <c r="G10" i="6" s="1"/>
  <c r="F7" i="4"/>
  <c r="G7" i="4" s="1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7" i="7"/>
  <c r="G7" i="7" s="1"/>
  <c r="H10" i="6" l="1"/>
  <c r="H45" i="6"/>
  <c r="H56" i="6"/>
  <c r="H32" i="6"/>
  <c r="H51" i="6"/>
  <c r="H26" i="6"/>
  <c r="H13" i="6"/>
  <c r="H8" i="6"/>
  <c r="H54" i="6"/>
  <c r="H29" i="6"/>
  <c r="H24" i="6"/>
  <c r="H31" i="6"/>
  <c r="H42" i="6"/>
  <c r="H25" i="6"/>
  <c r="H35" i="6"/>
  <c r="H49" i="6"/>
  <c r="H41" i="6"/>
  <c r="H33" i="6"/>
  <c r="H20" i="6"/>
  <c r="H17" i="6"/>
  <c r="H46" i="6"/>
  <c r="H16" i="6"/>
  <c r="H36" i="6"/>
  <c r="H18" i="6"/>
  <c r="D58" i="4"/>
  <c r="E7" i="4" l="1"/>
  <c r="F7" i="6"/>
  <c r="D58" i="7" l="1"/>
  <c r="E56" i="7" l="1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F8" i="7" l="1"/>
  <c r="F39" i="6"/>
  <c r="G39" i="6" s="1"/>
  <c r="F15" i="6"/>
  <c r="G15" i="6" s="1"/>
  <c r="F28" i="6"/>
  <c r="G28" i="6" s="1"/>
  <c r="F11" i="6"/>
  <c r="G11" i="6" s="1"/>
  <c r="F55" i="6"/>
  <c r="G55" i="6" s="1"/>
  <c r="F47" i="6"/>
  <c r="G47" i="6" s="1"/>
  <c r="F23" i="6"/>
  <c r="G23" i="6" s="1"/>
  <c r="F52" i="6"/>
  <c r="G52" i="6" s="1"/>
  <c r="F34" i="6"/>
  <c r="G34" i="6" s="1"/>
  <c r="F27" i="6"/>
  <c r="G27" i="6" s="1"/>
  <c r="F44" i="6"/>
  <c r="G44" i="6" s="1"/>
  <c r="E23" i="6"/>
  <c r="E50" i="6"/>
  <c r="E11" i="6"/>
  <c r="E15" i="6"/>
  <c r="E28" i="6"/>
  <c r="E37" i="6"/>
  <c r="E48" i="6"/>
  <c r="F30" i="6"/>
  <c r="G30" i="6" s="1"/>
  <c r="F50" i="6"/>
  <c r="G50" i="6" s="1"/>
  <c r="F43" i="6"/>
  <c r="G43" i="6" s="1"/>
  <c r="F53" i="6"/>
  <c r="G53" i="6" s="1"/>
  <c r="F14" i="6"/>
  <c r="G14" i="6" s="1"/>
  <c r="F38" i="6"/>
  <c r="G38" i="6" s="1"/>
  <c r="G7" i="6"/>
  <c r="F37" i="6"/>
  <c r="G37" i="6" s="1"/>
  <c r="F48" i="6"/>
  <c r="G48" i="6" s="1"/>
  <c r="F19" i="6"/>
  <c r="G19" i="6" s="1"/>
  <c r="F40" i="6"/>
  <c r="G40" i="6" s="1"/>
  <c r="F21" i="6"/>
  <c r="G21" i="6" s="1"/>
  <c r="H11" i="6" l="1"/>
  <c r="F47" i="7" l="1"/>
  <c r="G47" i="7" s="1"/>
  <c r="F31" i="7"/>
  <c r="G31" i="7" s="1"/>
  <c r="F16" i="7"/>
  <c r="G16" i="7" s="1"/>
  <c r="F35" i="7"/>
  <c r="G35" i="7" s="1"/>
  <c r="H35" i="7" s="1"/>
  <c r="F51" i="7"/>
  <c r="G51" i="7" s="1"/>
  <c r="H51" i="7" s="1"/>
  <c r="F41" i="7"/>
  <c r="G41" i="7" s="1"/>
  <c r="F42" i="7"/>
  <c r="G42" i="7" s="1"/>
  <c r="F21" i="7"/>
  <c r="G21" i="7" s="1"/>
  <c r="H21" i="7" s="1"/>
  <c r="F44" i="7"/>
  <c r="G44" i="7" s="1"/>
  <c r="F55" i="7"/>
  <c r="G55" i="7" s="1"/>
  <c r="F34" i="7"/>
  <c r="G34" i="7" s="1"/>
  <c r="F25" i="7"/>
  <c r="G25" i="7" s="1"/>
  <c r="H25" i="7" s="1"/>
  <c r="F27" i="7"/>
  <c r="G27" i="7" s="1"/>
  <c r="F48" i="7"/>
  <c r="G48" i="7" s="1"/>
  <c r="F40" i="7"/>
  <c r="G40" i="7" s="1"/>
  <c r="F24" i="7"/>
  <c r="G24" i="7" s="1"/>
  <c r="F32" i="7"/>
  <c r="G32" i="7" s="1"/>
  <c r="F50" i="7"/>
  <c r="G50" i="7" s="1"/>
  <c r="F20" i="7"/>
  <c r="G20" i="7" s="1"/>
  <c r="F9" i="7"/>
  <c r="G9" i="7" s="1"/>
  <c r="H9" i="7" s="1"/>
  <c r="F11" i="7"/>
  <c r="G11" i="7" s="1"/>
  <c r="F10" i="7"/>
  <c r="G10" i="7" s="1"/>
  <c r="F46" i="7"/>
  <c r="G46" i="7" s="1"/>
  <c r="F29" i="7"/>
  <c r="G29" i="7" s="1"/>
  <c r="G8" i="7"/>
  <c r="F19" i="7"/>
  <c r="G19" i="7" s="1"/>
  <c r="F13" i="7"/>
  <c r="G13" i="7" s="1"/>
  <c r="F28" i="7"/>
  <c r="G28" i="7" s="1"/>
  <c r="F23" i="7"/>
  <c r="G23" i="7" s="1"/>
  <c r="F26" i="7"/>
  <c r="G26" i="7" s="1"/>
  <c r="F56" i="7"/>
  <c r="G56" i="7" s="1"/>
  <c r="F39" i="7"/>
  <c r="G39" i="7" s="1"/>
  <c r="H39" i="7" s="1"/>
  <c r="F22" i="7"/>
  <c r="G22" i="7" s="1"/>
  <c r="F36" i="7"/>
  <c r="G36" i="7" s="1"/>
  <c r="F54" i="7"/>
  <c r="G54" i="7" s="1"/>
  <c r="F12" i="7"/>
  <c r="G12" i="7" s="1"/>
  <c r="H12" i="7" s="1"/>
  <c r="F45" i="7"/>
  <c r="G45" i="7" s="1"/>
  <c r="F18" i="7"/>
  <c r="G18" i="7" s="1"/>
  <c r="F15" i="7"/>
  <c r="G15" i="7" s="1"/>
  <c r="F14" i="7"/>
  <c r="G14" i="7" s="1"/>
  <c r="H14" i="7" s="1"/>
  <c r="F17" i="7"/>
  <c r="G17" i="7" s="1"/>
  <c r="F53" i="7"/>
  <c r="G53" i="7" s="1"/>
  <c r="F43" i="7"/>
  <c r="G43" i="7" s="1"/>
  <c r="F33" i="7"/>
  <c r="G33" i="7" s="1"/>
  <c r="H33" i="7" s="1"/>
  <c r="F37" i="7"/>
  <c r="G37" i="7" s="1"/>
  <c r="F30" i="7"/>
  <c r="G30" i="7" s="1"/>
  <c r="F38" i="7"/>
  <c r="G38" i="7" s="1"/>
  <c r="H38" i="7" s="1"/>
  <c r="F49" i="7"/>
  <c r="G49" i="7" s="1"/>
  <c r="H49" i="7" s="1"/>
  <c r="F52" i="7"/>
  <c r="G52" i="7" s="1"/>
  <c r="H52" i="7" s="1"/>
  <c r="G49" i="4"/>
  <c r="G38" i="4"/>
  <c r="G30" i="4"/>
  <c r="G37" i="4"/>
  <c r="G33" i="4"/>
  <c r="G43" i="4"/>
  <c r="G53" i="4"/>
  <c r="G17" i="4"/>
  <c r="G14" i="4"/>
  <c r="G15" i="4"/>
  <c r="G18" i="4"/>
  <c r="G45" i="4"/>
  <c r="G12" i="4"/>
  <c r="G54" i="4"/>
  <c r="G36" i="4"/>
  <c r="G22" i="4"/>
  <c r="G39" i="4"/>
  <c r="G56" i="4"/>
  <c r="G26" i="4"/>
  <c r="G23" i="4"/>
  <c r="G28" i="4"/>
  <c r="G13" i="4"/>
  <c r="G19" i="4"/>
  <c r="G8" i="4"/>
  <c r="G29" i="4"/>
  <c r="G46" i="4"/>
  <c r="G10" i="4"/>
  <c r="G11" i="4"/>
  <c r="G9" i="4"/>
  <c r="G20" i="4"/>
  <c r="G50" i="4"/>
  <c r="G32" i="4"/>
  <c r="G24" i="4"/>
  <c r="G40" i="4"/>
  <c r="G48" i="4"/>
  <c r="G27" i="4"/>
  <c r="G25" i="4"/>
  <c r="G34" i="4"/>
  <c r="G55" i="4"/>
  <c r="G44" i="4"/>
  <c r="G21" i="4"/>
  <c r="G42" i="4"/>
  <c r="G41" i="4"/>
  <c r="G51" i="4"/>
  <c r="G35" i="4"/>
  <c r="G16" i="4"/>
  <c r="G31" i="4"/>
  <c r="G47" i="4"/>
  <c r="G52" i="4"/>
  <c r="H44" i="7" l="1"/>
  <c r="H29" i="7"/>
  <c r="H40" i="7"/>
  <c r="H50" i="7"/>
  <c r="H16" i="7"/>
  <c r="H28" i="7"/>
  <c r="H24" i="7"/>
  <c r="H20" i="7"/>
  <c r="H46" i="7"/>
  <c r="H13" i="7"/>
  <c r="H26" i="7"/>
  <c r="H36" i="7"/>
  <c r="H7" i="7"/>
  <c r="H47" i="7"/>
  <c r="H27" i="7"/>
  <c r="H56" i="7"/>
  <c r="H54" i="7"/>
  <c r="H15" i="7"/>
  <c r="H43" i="7"/>
  <c r="H30" i="7"/>
  <c r="H41" i="7"/>
  <c r="H11" i="7"/>
  <c r="H45" i="7"/>
  <c r="H42" i="7"/>
  <c r="H48" i="7"/>
  <c r="H10" i="7"/>
  <c r="H23" i="7"/>
  <c r="H18" i="7"/>
  <c r="H37" i="7"/>
  <c r="H31" i="7"/>
  <c r="H34" i="7"/>
  <c r="H32" i="7"/>
  <c r="H19" i="7"/>
  <c r="H22" i="7"/>
  <c r="H53" i="7"/>
  <c r="H55" i="7"/>
  <c r="H8" i="7"/>
  <c r="H17" i="7"/>
  <c r="H58" i="7" l="1"/>
  <c r="H53" i="6"/>
  <c r="H34" i="6"/>
  <c r="H44" i="6"/>
  <c r="H38" i="6"/>
  <c r="H19" i="6"/>
  <c r="H30" i="6"/>
  <c r="H21" i="6"/>
  <c r="H15" i="6"/>
  <c r="H37" i="6"/>
  <c r="H28" i="6"/>
  <c r="H52" i="6"/>
  <c r="H43" i="6"/>
  <c r="H27" i="6"/>
  <c r="H47" i="6"/>
  <c r="H50" i="6"/>
  <c r="H55" i="6"/>
  <c r="H39" i="6"/>
  <c r="H14" i="6"/>
  <c r="H7" i="6"/>
  <c r="H40" i="6"/>
  <c r="H48" i="6"/>
  <c r="H23" i="6"/>
  <c r="H19" i="4" l="1"/>
  <c r="H8" i="4"/>
  <c r="H44" i="4"/>
  <c r="H9" i="4"/>
  <c r="H35" i="4"/>
  <c r="H16" i="4"/>
  <c r="H18" i="4"/>
  <c r="H48" i="4"/>
  <c r="H21" i="4"/>
  <c r="H43" i="4"/>
  <c r="H28" i="4"/>
  <c r="H45" i="4"/>
  <c r="H36" i="4"/>
  <c r="H34" i="4"/>
  <c r="H29" i="4"/>
  <c r="H51" i="4"/>
  <c r="H24" i="4"/>
  <c r="H30" i="4"/>
  <c r="H40" i="4"/>
  <c r="H55" i="4"/>
  <c r="H41" i="4"/>
  <c r="H15" i="4"/>
  <c r="H38" i="4"/>
  <c r="H33" i="4"/>
  <c r="H13" i="4"/>
  <c r="H52" i="4"/>
  <c r="H42" i="4"/>
  <c r="H53" i="4"/>
  <c r="H11" i="4"/>
  <c r="H46" i="4"/>
  <c r="H37" i="4"/>
  <c r="H54" i="4"/>
  <c r="H10" i="4"/>
  <c r="H23" i="4"/>
  <c r="H47" i="4"/>
  <c r="H25" i="4"/>
  <c r="H56" i="4"/>
  <c r="H49" i="4"/>
  <c r="H50" i="4"/>
  <c r="H32" i="4"/>
  <c r="H22" i="4"/>
  <c r="H39" i="4"/>
  <c r="H12" i="4"/>
  <c r="H20" i="4"/>
  <c r="H31" i="4"/>
  <c r="H26" i="4"/>
  <c r="H17" i="4"/>
  <c r="H14" i="4"/>
  <c r="H27" i="4"/>
  <c r="H7" i="4"/>
  <c r="H58" i="4" l="1"/>
</calcChain>
</file>

<file path=xl/sharedStrings.xml><?xml version="1.0" encoding="utf-8"?>
<sst xmlns="http://schemas.openxmlformats.org/spreadsheetml/2006/main" count="262" uniqueCount="94">
  <si>
    <t>Stock Name</t>
  </si>
  <si>
    <t>Weightage</t>
  </si>
  <si>
    <t>Value in Nifty</t>
  </si>
  <si>
    <t xml:space="preserve">Expected Price </t>
  </si>
  <si>
    <t>Current Nifty</t>
  </si>
  <si>
    <t>Expected Nifty</t>
  </si>
  <si>
    <t>CMP</t>
  </si>
  <si>
    <t>% rise</t>
  </si>
  <si>
    <t>IOC</t>
  </si>
  <si>
    <t>Nifty 50</t>
  </si>
  <si>
    <t>Ambuja Cements Ltd.</t>
  </si>
  <si>
    <t>Exclusion from Index</t>
  </si>
  <si>
    <t>Aurobindo Pharma Ltd.</t>
  </si>
  <si>
    <t>Bosch Ltd.</t>
  </si>
  <si>
    <t>Bajaj Finserv Ltd.</t>
  </si>
  <si>
    <t>Inclusion into Index</t>
  </si>
  <si>
    <t>Grasim Industries Ltd.</t>
  </si>
  <si>
    <t>Titan Company Ltd.</t>
  </si>
  <si>
    <t>Recent Changes in Nifty</t>
  </si>
  <si>
    <t>Lupin Ltd.</t>
  </si>
  <si>
    <t>JSW Steel Ltd.</t>
  </si>
  <si>
    <t>Sector</t>
  </si>
  <si>
    <t>SERVICES</t>
  </si>
  <si>
    <t>CONSTRUCTION</t>
  </si>
  <si>
    <t>FINANCIAL SERVICES</t>
  </si>
  <si>
    <t>MEDIA &amp; ENTERTAINMENT</t>
  </si>
  <si>
    <t>Hindustan Petroleum Corporation Ltd.</t>
  </si>
  <si>
    <t>Britannia Industries Ltd.</t>
  </si>
  <si>
    <t>Indiabulls Housing Finance Ltd.</t>
  </si>
  <si>
    <t>Nestle India Ltd.</t>
  </si>
  <si>
    <t>POWER</t>
  </si>
  <si>
    <t>Yes Bank</t>
  </si>
  <si>
    <t>Shree Cements</t>
  </si>
  <si>
    <t>Vedanta</t>
  </si>
  <si>
    <t>HDFC Life</t>
  </si>
  <si>
    <t>Gail Limited</t>
  </si>
  <si>
    <t>Tata Consumer Products</t>
  </si>
  <si>
    <t>Apollo Hospitals</t>
  </si>
  <si>
    <t>CONSUMER DURABLES</t>
  </si>
  <si>
    <t>AUTOMOBILE AND AUTO COMPONENTS</t>
  </si>
  <si>
    <t>CONSTRUCTION MATERIALS</t>
  </si>
  <si>
    <t>CHEMICALS</t>
  </si>
  <si>
    <t>Information Technology</t>
  </si>
  <si>
    <t>Fast Moving Consumer Goods</t>
  </si>
  <si>
    <t>Oil, Gas &amp; Consumable Fuels</t>
  </si>
  <si>
    <t>Telecommunication</t>
  </si>
  <si>
    <t>Healthcare</t>
  </si>
  <si>
    <t>Metals &amp; Mining</t>
  </si>
  <si>
    <t>www.nooreshtech.co.in</t>
  </si>
  <si>
    <t>Adani Enterprises</t>
  </si>
  <si>
    <t>Adani Enterprises Ltd.</t>
  </si>
  <si>
    <t>Adani Ports and Special Economic Zone Ltd.</t>
  </si>
  <si>
    <t>Apollo Hospitals Enterprise Ltd.</t>
  </si>
  <si>
    <t>Asian Paints Ltd.</t>
  </si>
  <si>
    <t>Axis Bank Ltd.</t>
  </si>
  <si>
    <t>Bajaj Auto Ltd.</t>
  </si>
  <si>
    <t>Bajaj Finance Ltd.</t>
  </si>
  <si>
    <t>Bharat Petroleum Corporation Ltd.</t>
  </si>
  <si>
    <t>Bharti Airtel Ltd.</t>
  </si>
  <si>
    <t>Cipla Ltd.</t>
  </si>
  <si>
    <t>Coal India Ltd.</t>
  </si>
  <si>
    <t>Divi's Laboratories Ltd.</t>
  </si>
  <si>
    <t>Dr. Reddy's Laboratories Ltd.</t>
  </si>
  <si>
    <t>Eicher Motors Ltd.</t>
  </si>
  <si>
    <t>HCL Technologies Ltd.</t>
  </si>
  <si>
    <t>HDFC Bank Ltd.</t>
  </si>
  <si>
    <t>HDFC Life Insurance Company Ltd.</t>
  </si>
  <si>
    <t>Hero MotoCorp Ltd.</t>
  </si>
  <si>
    <t>Hindalco Industries Ltd.</t>
  </si>
  <si>
    <t>Hindustan Unilever Ltd.</t>
  </si>
  <si>
    <t>Housing Development Finance Corporation Ltd.</t>
  </si>
  <si>
    <t>ICICI Bank Ltd.</t>
  </si>
  <si>
    <t>ITC Ltd.</t>
  </si>
  <si>
    <t>IndusInd Bank Ltd.</t>
  </si>
  <si>
    <t>Infosys Ltd.</t>
  </si>
  <si>
    <t>Kotak Mahindra Bank Ltd.</t>
  </si>
  <si>
    <t>Larsen &amp; Toubro Ltd.</t>
  </si>
  <si>
    <t>Mahindra &amp; Mahindra Ltd.</t>
  </si>
  <si>
    <t>Maruti Suzuki India Ltd.</t>
  </si>
  <si>
    <t>NTPC Ltd.</t>
  </si>
  <si>
    <t>Oil &amp; Natural Gas Corporation Ltd.</t>
  </si>
  <si>
    <t>Power Grid Corporation of India Ltd.</t>
  </si>
  <si>
    <t>Reliance Industries Ltd.</t>
  </si>
  <si>
    <t>SBI Life Insurance Company Ltd.</t>
  </si>
  <si>
    <t>State Bank of India</t>
  </si>
  <si>
    <t>Sun Pharmaceutical Industries Ltd.</t>
  </si>
  <si>
    <t>Tata Consultancy Services Ltd.</t>
  </si>
  <si>
    <t>Tata Consumer Products Ltd.</t>
  </si>
  <si>
    <t>Tata Motors Ltd.</t>
  </si>
  <si>
    <t>Tata Steel Ltd.</t>
  </si>
  <si>
    <t>Tech Mahindra Ltd.</t>
  </si>
  <si>
    <t>UPL Ltd.</t>
  </si>
  <si>
    <t>UltraTech Cement Ltd.</t>
  </si>
  <si>
    <t>Wipro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</si>
</sst>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0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10" fillId="0" borderId="0" applyNumberFormat="0" applyFill="0" applyBorder="0" applyAlignment="0" applyProtection="0"/>
    <xf numFmtId="0" fontId="12" fillId="0" borderId="0"/>
  </cellStyleXfs>
  <cellXfs count="92">
    <xf numFmtId="0" fontId="0" fillId="0" borderId="0" xfId="0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2" xfId="0" applyFill="1" applyBorder="1"/>
    <xf numFmtId="0" fontId="0" fillId="2" borderId="0" xfId="0" applyFill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2" fontId="0" fillId="2" borderId="1" xfId="0" applyNumberFormat="1" applyFill="1" applyBorder="1"/>
    <xf numFmtId="0" fontId="1" fillId="3" borderId="1" xfId="0" applyFont="1" applyFill="1" applyBorder="1" applyAlignment="1">
      <alignment wrapText="1"/>
    </xf>
    <xf numFmtId="2" fontId="0" fillId="4" borderId="1" xfId="0" applyNumberFormat="1" applyFill="1" applyBorder="1"/>
    <xf numFmtId="0" fontId="0" fillId="4" borderId="1" xfId="0" applyFill="1" applyBorder="1"/>
    <xf numFmtId="0" fontId="0" fillId="0" borderId="1" xfId="0" applyBorder="1"/>
    <xf numFmtId="2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7" fontId="6" fillId="0" borderId="1" xfId="0" applyNumberFormat="1" applyFont="1" applyBorder="1" applyAlignment="1">
      <alignment horizontal="center"/>
    </xf>
    <xf numFmtId="17" fontId="6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17" fontId="6" fillId="0" borderId="0" xfId="0" applyNumberFormat="1" applyFont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2" fontId="0" fillId="2" borderId="1" xfId="0" applyNumberForma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1" fillId="0" borderId="8" xfId="3" applyFont="1" applyBorder="1" applyAlignment="1">
      <alignment horizontal="center"/>
    </xf>
    <xf numFmtId="0" fontId="10" fillId="0" borderId="4" xfId="3" applyBorder="1" applyAlignment="1"/>
    <xf numFmtId="0" fontId="9" fillId="4" borderId="1" xfId="0" applyFont="1" applyFill="1" applyBorder="1" applyAlignment="1">
      <alignment horizontal="center"/>
    </xf>
    <xf numFmtId="0" fontId="0" fillId="7" borderId="0" xfId="0" applyFill="1"/>
    <xf numFmtId="0" fontId="6" fillId="7" borderId="0" xfId="0" applyFont="1" applyFill="1" applyAlignment="1">
      <alignment horizontal="left"/>
    </xf>
    <xf numFmtId="0" fontId="0" fillId="4" borderId="10" xfId="0" applyFill="1" applyBorder="1" applyAlignment="1">
      <alignment horizontal="left" vertical="top" wrapText="1"/>
    </xf>
    <xf numFmtId="0" fontId="11" fillId="0" borderId="8" xfId="3" applyFont="1" applyBorder="1" applyAlignment="1">
      <alignment horizontal="center"/>
    </xf>
    <xf numFmtId="0" fontId="11" fillId="4" borderId="8" xfId="3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2" fontId="0" fillId="4" borderId="10" xfId="0" applyNumberFormat="1" applyFill="1" applyBorder="1" applyAlignment="1">
      <alignment horizontal="center" vertical="top" shrinkToFit="1"/>
    </xf>
    <xf numFmtId="2" fontId="6" fillId="2" borderId="1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4" borderId="10" xfId="0" applyNumberFormat="1" applyFill="1" applyBorder="1" applyAlignment="1">
      <alignment horizontal="center" vertical="center" shrinkToFit="1"/>
    </xf>
    <xf numFmtId="2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3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1" fillId="3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0" fontId="0" fillId="0" borderId="0" xfId="0" applyAlignment="1">
      <alignment horizontal="left"/>
    </xf>
  </cellXfs>
  <cellStyles count="5">
    <cellStyle name="Hyperlink" xfId="3" builtinId="8"/>
    <cellStyle name="Normal" xfId="0" builtinId="0"/>
    <cellStyle name="Normal 2" xfId="1" xr:uid="{00000000-0005-0000-0000-000001000000}"/>
    <cellStyle name="Normal 3" xfId="2" xr:uid="{00000000-0005-0000-0000-000002000000}"/>
    <cellStyle name="Normal 4" xfId="4" xr:uid="{6AD89F91-CC38-4349-BBAD-F4480C234CD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550545</xdr:colOff>
      <xdr:row>1</xdr:row>
      <xdr:rowOff>45720</xdr:rowOff>
    </xdr:from>
    <xdr:ext cx="6657976" cy="530658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12545" y="223520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1" i="0" u="none" strike="noStrike" kern="0" cap="none" spc="0" normalizeH="0" baseline="0" noProof="0">
              <a:ln w="1905"/>
              <a:gradFill>
                <a:gsLst>
                  <a:gs pos="0">
                    <a:srgbClr val="F79646">
                      <a:shade val="20000"/>
                      <a:satMod val="200000"/>
                    </a:srgbClr>
                  </a:gs>
                  <a:gs pos="78000">
                    <a:srgbClr val="F79646">
                      <a:tint val="90000"/>
                      <a:shade val="89000"/>
                      <a:satMod val="220000"/>
                    </a:srgbClr>
                  </a:gs>
                  <a:gs pos="100000">
                    <a:srgbClr val="F79646">
                      <a:tint val="12000"/>
                      <a:satMod val="255000"/>
                    </a:srgb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uLnTx/>
              <a:uFillTx/>
              <a:latin typeface="+mn-lt"/>
            </a:rPr>
            <a:t>Nifty Calculator - www.nooreshtech.co.in</a:t>
          </a:r>
          <a:endParaRPr kumimoji="0" lang="en-US" sz="2800" b="1" i="0" u="none" strike="noStrike" kern="0" cap="none" spc="0" normalizeH="0" baseline="0" noProof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uLnTx/>
            <a:uFillTx/>
            <a:latin typeface="+mn-lt"/>
          </a:endParaRPr>
        </a:p>
      </xdr:txBody>
    </xdr:sp>
    <xdr:clientData/>
  </xdr:oneCellAnchor>
  <xdr:twoCellAnchor>
    <xdr:from>
      <xdr:col>8</xdr:col>
      <xdr:colOff>180975</xdr:colOff>
      <xdr:row>3</xdr:row>
      <xdr:rowOff>180975</xdr:rowOff>
    </xdr:from>
    <xdr:to>
      <xdr:col>11</xdr:col>
      <xdr:colOff>434340</xdr:colOff>
      <xdr:row>22</xdr:row>
      <xdr:rowOff>106680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684895" y="729615"/>
          <a:ext cx="2082165" cy="36823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Top</a:t>
          </a:r>
          <a:r>
            <a:rPr lang="en-US" sz="1100" b="1" baseline="0"/>
            <a:t> 10 stocks = 57.26% of Nifty </a:t>
          </a:r>
        </a:p>
        <a:p>
          <a:endParaRPr lang="en-US" sz="1100" b="1" baseline="0"/>
        </a:p>
        <a:p>
          <a:r>
            <a:rPr lang="en-US" sz="1100" b="1" baseline="0"/>
            <a:t>Top 20 stocks = 76.77% of Nifty </a:t>
          </a:r>
        </a:p>
        <a:p>
          <a:endParaRPr lang="en-US" sz="1100" b="1" baseline="0"/>
        </a:p>
        <a:p>
          <a:r>
            <a:rPr lang="en-US" sz="1100" b="1" baseline="0"/>
            <a:t>So if you just put in the prices</a:t>
          </a:r>
        </a:p>
        <a:p>
          <a:r>
            <a:rPr lang="en-US" sz="1100" b="1" baseline="0"/>
            <a:t>you expect on them one can come out with a range for Nifty. </a:t>
          </a:r>
        </a:p>
        <a:p>
          <a:endParaRPr lang="en-US" sz="1100" b="1" baseline="0"/>
        </a:p>
        <a:p>
          <a:r>
            <a:rPr lang="en-US" sz="1100" b="1" baseline="0"/>
            <a:t>It will be an approximate assumption as free float methodology implies change in weightage daily. </a:t>
          </a:r>
        </a:p>
        <a:p>
          <a:endParaRPr lang="en-US" sz="1100" b="1" baseline="0"/>
        </a:p>
        <a:p>
          <a:r>
            <a:rPr lang="en-US" sz="1100" b="1" baseline="0"/>
            <a:t>In the next two sheets one can tinker with a positive and a negative bias and hopefully would help to get a range for Nifty </a:t>
          </a:r>
        </a:p>
        <a:p>
          <a:endParaRPr lang="en-US" sz="1100" b="1"/>
        </a:p>
        <a:p>
          <a:r>
            <a:rPr lang="en-US" sz="1100" b="1"/>
            <a:t>Weightages and</a:t>
          </a:r>
          <a:r>
            <a:rPr lang="en-US" sz="1100" b="1" baseline="0"/>
            <a:t> Price as of 30th June 2023.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1" i="0" u="none" strike="noStrike" kern="0" cap="none" spc="0" normalizeH="0" baseline="0" noProof="0">
              <a:ln w="1905"/>
              <a:gradFill>
                <a:gsLst>
                  <a:gs pos="0">
                    <a:srgbClr val="F79646">
                      <a:shade val="20000"/>
                      <a:satMod val="200000"/>
                    </a:srgbClr>
                  </a:gs>
                  <a:gs pos="78000">
                    <a:srgbClr val="F79646">
                      <a:tint val="90000"/>
                      <a:shade val="89000"/>
                      <a:satMod val="220000"/>
                    </a:srgbClr>
                  </a:gs>
                  <a:gs pos="100000">
                    <a:srgbClr val="F79646">
                      <a:tint val="12000"/>
                      <a:satMod val="255000"/>
                    </a:srgb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uLnTx/>
              <a:uFillTx/>
              <a:latin typeface="+mn-lt"/>
            </a:rPr>
            <a:t>Nifty Calculator - www.nooreshtech.co.in </a:t>
          </a:r>
          <a:endParaRPr kumimoji="0" lang="en-US" sz="2800" b="1" i="0" u="none" strike="noStrike" kern="0" cap="none" spc="0" normalizeH="0" baseline="0" noProof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uLnTx/>
            <a:uFillTx/>
            <a:latin typeface="+mn-lt"/>
          </a:endParaRPr>
        </a:p>
      </xdr:txBody>
    </xdr:sp>
    <xdr:clientData/>
  </xdr:oneCellAnchor>
  <xdr:twoCellAnchor>
    <xdr:from>
      <xdr:col>8</xdr:col>
      <xdr:colOff>485775</xdr:colOff>
      <xdr:row>4</xdr:row>
      <xdr:rowOff>104775</xdr:rowOff>
    </xdr:from>
    <xdr:to>
      <xdr:col>12</xdr:col>
      <xdr:colOff>161925</xdr:colOff>
      <xdr:row>11</xdr:row>
      <xdr:rowOff>142875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762875" y="866775"/>
          <a:ext cx="2114550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By default taking a 10% downside in the stocks. </a:t>
          </a:r>
        </a:p>
        <a:p>
          <a:endParaRPr lang="en-US" sz="1100" b="1"/>
        </a:p>
        <a:p>
          <a:r>
            <a:rPr lang="en-US" sz="1100" b="1"/>
            <a:t>Change</a:t>
          </a:r>
          <a:r>
            <a:rPr lang="en-US" sz="1100" b="1" baseline="0"/>
            <a:t> expected prices where </a:t>
          </a:r>
        </a:p>
        <a:p>
          <a:r>
            <a:rPr lang="en-US" sz="1100" b="1" baseline="0"/>
            <a:t>you expect more than 10% or less than 10% cut with focus on Top 20 weightages. </a:t>
          </a:r>
          <a:endParaRPr 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800" b="1" cap="none" spc="0" baseline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Nifty Calculator - www.nooreshtech.co.in </a:t>
          </a:r>
          <a:endParaRPr lang="en-US" sz="2800" b="1" cap="none" spc="0" baseline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twoCellAnchor>
    <xdr:from>
      <xdr:col>8</xdr:col>
      <xdr:colOff>504825</xdr:colOff>
      <xdr:row>5</xdr:row>
      <xdr:rowOff>47625</xdr:rowOff>
    </xdr:from>
    <xdr:to>
      <xdr:col>12</xdr:col>
      <xdr:colOff>180975</xdr:colOff>
      <xdr:row>12</xdr:row>
      <xdr:rowOff>85725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781925" y="1000125"/>
          <a:ext cx="2114550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By default taking a 10% upside in the stocks. </a:t>
          </a:r>
        </a:p>
        <a:p>
          <a:endParaRPr lang="en-US" sz="1100" b="1"/>
        </a:p>
        <a:p>
          <a:r>
            <a:rPr lang="en-US" sz="1100" b="1"/>
            <a:t>Change</a:t>
          </a:r>
          <a:r>
            <a:rPr lang="en-US" sz="1100" b="1" baseline="0"/>
            <a:t> expected prices where </a:t>
          </a:r>
        </a:p>
        <a:p>
          <a:r>
            <a:rPr lang="en-US" sz="1100" b="1" baseline="0"/>
            <a:t>you expect more than 10% or less than 10% uptick with focus on Top 20 weightages. </a:t>
          </a:r>
        </a:p>
        <a:p>
          <a:endParaRPr lang="en-US" sz="1100" b="1" baseline="0"/>
        </a:p>
        <a:p>
          <a:endParaRPr lang="en-US" sz="11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90102</xdr:colOff>
      <xdr:row>19</xdr:row>
      <xdr:rowOff>22860</xdr:rowOff>
    </xdr:from>
    <xdr:to>
      <xdr:col>19</xdr:col>
      <xdr:colOff>586740</xdr:colOff>
      <xdr:row>31</xdr:row>
      <xdr:rowOff>53340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283176" y="3446711"/>
          <a:ext cx="11096419" cy="21929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1. Consumer</a:t>
          </a:r>
          <a:r>
            <a:rPr lang="en-US" sz="1100" b="1" baseline="0"/>
            <a:t> goods sector is now divided into Consumer Durables and FMCG.</a:t>
          </a:r>
        </a:p>
        <a:p>
          <a:r>
            <a:rPr lang="en-US" sz="1100" b="1"/>
            <a:t>2. 'Oil and Gas' now renamed as 'Oil, Gas and consumable fuels'. Coal India now classified</a:t>
          </a:r>
          <a:r>
            <a:rPr lang="en-US" sz="1100" b="1" baseline="0"/>
            <a:t> under Oil, Gas and Consumable fuels. Earlier it was classified under metals. IOC out from index which was classified under Oil and Gas</a:t>
          </a:r>
        </a:p>
        <a:p>
          <a:r>
            <a:rPr lang="en-US" sz="1100" b="1" baseline="0"/>
            <a:t>3. 'Automobile' Sector renamed as 'Automobile and Auto Components'.</a:t>
          </a:r>
        </a:p>
        <a:p>
          <a:r>
            <a:rPr lang="en-US" sz="1100" b="1" baseline="0"/>
            <a:t>4. 'Metals' renamed as 'Metals and Mining'. Coal India no longer classified under this sector.</a:t>
          </a:r>
        </a:p>
        <a:p>
          <a:r>
            <a:rPr lang="en-US" sz="1100" b="1" baseline="0"/>
            <a:t>5. 'Cement and Cement Products' sector renamed as 'Construction Material'.</a:t>
          </a:r>
        </a:p>
        <a:p>
          <a:r>
            <a:rPr lang="en-US" sz="1100" b="1" baseline="0"/>
            <a:t>6. 'Pharma' sector renamed as 'Healthcare' and Apollo hospital is included in the index under this sector.</a:t>
          </a:r>
        </a:p>
        <a:p>
          <a:r>
            <a:rPr lang="en-US" sz="1100" b="1" baseline="0"/>
            <a:t>7. 'Fertilizers and Pesticides' sector renamed as 'Chemicals'. </a:t>
          </a:r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nooreshtech.co.in/" TargetMode="External"/><Relationship Id="rId1" Type="http://schemas.openxmlformats.org/officeDocument/2006/relationships/hyperlink" Target="http://www.nooreshtech.co.in/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59"/>
  <sheetViews>
    <sheetView tabSelected="1" zoomScale="75" zoomScaleNormal="59" workbookViewId="0">
      <selection activeCell="B7" sqref="B7"/>
    </sheetView>
  </sheetViews>
  <sheetFormatPr defaultRowHeight="14.4" x14ac:dyDescent="0.3"/>
  <cols>
    <col min="1" max="1" width="11.109375" customWidth="1"/>
    <col min="2" max="2" width="36.88671875" style="91" bestFit="1" customWidth="1"/>
    <col min="3" max="3" width="12.5546875" style="29" customWidth="1"/>
    <col min="4" max="4" width="13.88671875" style="29" customWidth="1"/>
    <col min="5" max="5" width="14.109375" customWidth="1"/>
    <col min="6" max="6" width="12.109375" style="29" customWidth="1"/>
    <col min="7" max="7" width="8.109375" style="29" bestFit="1" customWidth="1"/>
    <col min="8" max="8" width="18" style="29" customWidth="1"/>
    <col min="13" max="13" width="2.44140625" customWidth="1"/>
  </cols>
  <sheetData>
    <row r="2" spans="2:8" x14ac:dyDescent="0.3">
      <c r="B2" s="84"/>
      <c r="C2" s="39"/>
      <c r="D2" s="39"/>
      <c r="E2" s="39"/>
      <c r="F2" s="39"/>
      <c r="G2" s="39"/>
      <c r="H2" s="32"/>
    </row>
    <row r="3" spans="2:8" x14ac:dyDescent="0.3">
      <c r="B3" s="85"/>
      <c r="C3" s="40"/>
      <c r="D3" s="40"/>
      <c r="E3" s="40"/>
      <c r="F3" s="40"/>
      <c r="G3" s="40"/>
      <c r="H3" s="33"/>
    </row>
    <row r="4" spans="2:8" x14ac:dyDescent="0.3">
      <c r="B4" s="85"/>
      <c r="C4" s="40"/>
      <c r="D4" s="40"/>
      <c r="E4" s="40"/>
      <c r="F4" s="40"/>
      <c r="G4" s="40"/>
      <c r="H4" s="33"/>
    </row>
    <row r="5" spans="2:8" x14ac:dyDescent="0.3">
      <c r="B5" s="86"/>
      <c r="C5" s="41"/>
      <c r="D5" s="41"/>
      <c r="E5" s="41"/>
      <c r="F5" s="41"/>
      <c r="G5" s="41"/>
      <c r="H5" s="34"/>
    </row>
    <row r="6" spans="2:8" ht="36" x14ac:dyDescent="0.3">
      <c r="B6" s="87" t="s">
        <v>0</v>
      </c>
      <c r="C6" s="43" t="s">
        <v>6</v>
      </c>
      <c r="D6" s="43" t="s">
        <v>1</v>
      </c>
      <c r="E6" s="44" t="s">
        <v>2</v>
      </c>
      <c r="F6" s="45" t="s">
        <v>3</v>
      </c>
      <c r="G6" s="44" t="s">
        <v>7</v>
      </c>
      <c r="H6" s="44" t="s">
        <v>2</v>
      </c>
    </row>
    <row r="7" spans="2:8" ht="15" customHeight="1" x14ac:dyDescent="0.3">
      <c r="B7" s="58" t="s">
        <v>82</v>
      </c>
      <c r="C7" s="62">
        <v>2550.25</v>
      </c>
      <c r="D7" s="62">
        <v>10.210000000000001</v>
      </c>
      <c r="E7" s="19">
        <f t="shared" ref="E7:E38" si="0">$E$58*D7/100</f>
        <v>1959.2020050000001</v>
      </c>
      <c r="F7" s="46">
        <f t="shared" ref="F7:F38" si="1">C7</f>
        <v>2550.25</v>
      </c>
      <c r="G7" s="19">
        <f t="shared" ref="G7:G38" si="2">(F7-C7)/C7*100</f>
        <v>0</v>
      </c>
      <c r="H7" s="19">
        <f t="shared" ref="H7:H38" si="3">E7+((E7*G7)/100)</f>
        <v>1959.2020050000001</v>
      </c>
    </row>
    <row r="8" spans="2:8" x14ac:dyDescent="0.3">
      <c r="B8" s="58" t="s">
        <v>65</v>
      </c>
      <c r="C8" s="62">
        <v>1701.4</v>
      </c>
      <c r="D8" s="62">
        <v>8.9</v>
      </c>
      <c r="E8" s="19">
        <f t="shared" si="0"/>
        <v>1707.82545</v>
      </c>
      <c r="F8" s="46">
        <f t="shared" si="1"/>
        <v>1701.4</v>
      </c>
      <c r="G8" s="19">
        <f t="shared" si="2"/>
        <v>0</v>
      </c>
      <c r="H8" s="19">
        <f t="shared" si="3"/>
        <v>1707.82545</v>
      </c>
    </row>
    <row r="9" spans="2:8" x14ac:dyDescent="0.3">
      <c r="B9" s="58" t="s">
        <v>71</v>
      </c>
      <c r="C9" s="62">
        <v>934.6</v>
      </c>
      <c r="D9" s="62">
        <v>7.74</v>
      </c>
      <c r="E9" s="19">
        <f t="shared" si="0"/>
        <v>1485.2324699999999</v>
      </c>
      <c r="F9" s="46">
        <f t="shared" si="1"/>
        <v>934.6</v>
      </c>
      <c r="G9" s="19">
        <f t="shared" si="2"/>
        <v>0</v>
      </c>
      <c r="H9" s="19">
        <f t="shared" si="3"/>
        <v>1485.2324699999999</v>
      </c>
    </row>
    <row r="10" spans="2:8" ht="14.25" customHeight="1" x14ac:dyDescent="0.3">
      <c r="B10" s="58" t="s">
        <v>70</v>
      </c>
      <c r="C10" s="62">
        <v>2821.95</v>
      </c>
      <c r="D10" s="62">
        <v>6.1</v>
      </c>
      <c r="E10" s="19">
        <f t="shared" si="0"/>
        <v>1170.5320499999998</v>
      </c>
      <c r="F10" s="46">
        <f t="shared" si="1"/>
        <v>2821.95</v>
      </c>
      <c r="G10" s="19">
        <f t="shared" si="2"/>
        <v>0</v>
      </c>
      <c r="H10" s="19">
        <f t="shared" si="3"/>
        <v>1170.5320499999998</v>
      </c>
    </row>
    <row r="11" spans="2:8" x14ac:dyDescent="0.3">
      <c r="B11" s="58" t="s">
        <v>74</v>
      </c>
      <c r="C11" s="62">
        <v>1335.5</v>
      </c>
      <c r="D11" s="62">
        <v>5.64</v>
      </c>
      <c r="E11" s="19">
        <f t="shared" si="0"/>
        <v>1082.2624199999998</v>
      </c>
      <c r="F11" s="46">
        <f t="shared" si="1"/>
        <v>1335.5</v>
      </c>
      <c r="G11" s="19">
        <f t="shared" si="2"/>
        <v>0</v>
      </c>
      <c r="H11" s="19">
        <f t="shared" si="3"/>
        <v>1082.2624199999998</v>
      </c>
    </row>
    <row r="12" spans="2:8" x14ac:dyDescent="0.3">
      <c r="B12" s="58" t="s">
        <v>72</v>
      </c>
      <c r="C12" s="62">
        <v>451.6</v>
      </c>
      <c r="D12" s="62">
        <v>4.72</v>
      </c>
      <c r="E12" s="19">
        <f t="shared" si="0"/>
        <v>905.72315999999989</v>
      </c>
      <c r="F12" s="46">
        <f t="shared" si="1"/>
        <v>451.6</v>
      </c>
      <c r="G12" s="19">
        <f t="shared" si="2"/>
        <v>0</v>
      </c>
      <c r="H12" s="19">
        <f t="shared" si="3"/>
        <v>905.72315999999989</v>
      </c>
    </row>
    <row r="13" spans="2:8" x14ac:dyDescent="0.3">
      <c r="B13" s="58" t="s">
        <v>86</v>
      </c>
      <c r="C13" s="62">
        <v>3302.25</v>
      </c>
      <c r="D13" s="62">
        <v>4</v>
      </c>
      <c r="E13" s="19">
        <f t="shared" si="0"/>
        <v>767.56200000000001</v>
      </c>
      <c r="F13" s="46">
        <f t="shared" si="1"/>
        <v>3302.25</v>
      </c>
      <c r="G13" s="19">
        <f t="shared" si="2"/>
        <v>0</v>
      </c>
      <c r="H13" s="19">
        <f t="shared" si="3"/>
        <v>767.56200000000001</v>
      </c>
    </row>
    <row r="14" spans="2:8" x14ac:dyDescent="0.3">
      <c r="B14" s="58" t="s">
        <v>76</v>
      </c>
      <c r="C14" s="62">
        <v>2475.5500000000002</v>
      </c>
      <c r="D14" s="62">
        <v>3.54</v>
      </c>
      <c r="E14" s="19">
        <f t="shared" si="0"/>
        <v>679.29236999999989</v>
      </c>
      <c r="F14" s="46">
        <f t="shared" si="1"/>
        <v>2475.5500000000002</v>
      </c>
      <c r="G14" s="19">
        <f t="shared" si="2"/>
        <v>0</v>
      </c>
      <c r="H14" s="19">
        <f t="shared" si="3"/>
        <v>679.29236999999989</v>
      </c>
    </row>
    <row r="15" spans="2:8" x14ac:dyDescent="0.3">
      <c r="B15" s="58" t="s">
        <v>75</v>
      </c>
      <c r="C15" s="62">
        <v>1846.55</v>
      </c>
      <c r="D15" s="62">
        <v>3.21</v>
      </c>
      <c r="E15" s="19">
        <f t="shared" si="0"/>
        <v>615.96850500000005</v>
      </c>
      <c r="F15" s="46">
        <f t="shared" si="1"/>
        <v>1846.55</v>
      </c>
      <c r="G15" s="19">
        <f t="shared" si="2"/>
        <v>0</v>
      </c>
      <c r="H15" s="19">
        <f t="shared" si="3"/>
        <v>615.96850500000005</v>
      </c>
    </row>
    <row r="16" spans="2:8" x14ac:dyDescent="0.3">
      <c r="B16" s="58" t="s">
        <v>54</v>
      </c>
      <c r="C16" s="62">
        <v>987.45</v>
      </c>
      <c r="D16" s="62">
        <v>3.2</v>
      </c>
      <c r="E16" s="19">
        <f t="shared" si="0"/>
        <v>614.04959999999994</v>
      </c>
      <c r="F16" s="46">
        <f t="shared" si="1"/>
        <v>987.45</v>
      </c>
      <c r="G16" s="19">
        <f t="shared" si="2"/>
        <v>0</v>
      </c>
      <c r="H16" s="19">
        <f t="shared" si="3"/>
        <v>614.04959999999994</v>
      </c>
    </row>
    <row r="17" spans="2:8" x14ac:dyDescent="0.3">
      <c r="B17" s="58" t="s">
        <v>69</v>
      </c>
      <c r="C17" s="62">
        <v>2678.15</v>
      </c>
      <c r="D17" s="62">
        <v>2.83</v>
      </c>
      <c r="E17" s="19">
        <f t="shared" si="0"/>
        <v>543.05011500000001</v>
      </c>
      <c r="F17" s="46">
        <f t="shared" si="1"/>
        <v>2678.15</v>
      </c>
      <c r="G17" s="19">
        <f t="shared" si="2"/>
        <v>0</v>
      </c>
      <c r="H17" s="19">
        <f t="shared" si="3"/>
        <v>543.05011500000001</v>
      </c>
    </row>
    <row r="18" spans="2:8" x14ac:dyDescent="0.3">
      <c r="B18" s="58" t="s">
        <v>58</v>
      </c>
      <c r="C18" s="62">
        <v>878.75</v>
      </c>
      <c r="D18" s="62">
        <v>2.61</v>
      </c>
      <c r="E18" s="19">
        <f t="shared" si="0"/>
        <v>500.83420499999994</v>
      </c>
      <c r="F18" s="46">
        <f t="shared" si="1"/>
        <v>878.75</v>
      </c>
      <c r="G18" s="19">
        <f t="shared" si="2"/>
        <v>0</v>
      </c>
      <c r="H18" s="19">
        <f t="shared" si="3"/>
        <v>500.83420499999994</v>
      </c>
    </row>
    <row r="19" spans="2:8" x14ac:dyDescent="0.3">
      <c r="B19" s="58" t="s">
        <v>84</v>
      </c>
      <c r="C19" s="62">
        <v>572.85</v>
      </c>
      <c r="D19" s="62">
        <v>2.6</v>
      </c>
      <c r="E19" s="19">
        <f t="shared" si="0"/>
        <v>498.9153</v>
      </c>
      <c r="F19" s="46">
        <f t="shared" si="1"/>
        <v>572.85</v>
      </c>
      <c r="G19" s="19">
        <f t="shared" si="2"/>
        <v>0</v>
      </c>
      <c r="H19" s="19">
        <f t="shared" si="3"/>
        <v>498.9153</v>
      </c>
    </row>
    <row r="20" spans="2:8" x14ac:dyDescent="0.3">
      <c r="B20" s="58" t="s">
        <v>56</v>
      </c>
      <c r="C20" s="62">
        <v>7160.6</v>
      </c>
      <c r="D20" s="62">
        <v>2.2599999999999998</v>
      </c>
      <c r="E20" s="19">
        <f t="shared" si="0"/>
        <v>433.67252999999999</v>
      </c>
      <c r="F20" s="46">
        <f t="shared" si="1"/>
        <v>7160.6</v>
      </c>
      <c r="G20" s="19">
        <f t="shared" si="2"/>
        <v>0</v>
      </c>
      <c r="H20" s="19">
        <f t="shared" si="3"/>
        <v>433.67252999999999</v>
      </c>
    </row>
    <row r="21" spans="2:8" x14ac:dyDescent="0.3">
      <c r="B21" s="58" t="s">
        <v>53</v>
      </c>
      <c r="C21" s="62">
        <v>3362.05</v>
      </c>
      <c r="D21" s="62">
        <v>1.79</v>
      </c>
      <c r="E21" s="19">
        <f t="shared" si="0"/>
        <v>343.48399499999999</v>
      </c>
      <c r="F21" s="46">
        <f t="shared" si="1"/>
        <v>3362.05</v>
      </c>
      <c r="G21" s="19">
        <f t="shared" si="2"/>
        <v>0</v>
      </c>
      <c r="H21" s="19">
        <f t="shared" si="3"/>
        <v>343.48399499999999</v>
      </c>
    </row>
    <row r="22" spans="2:8" x14ac:dyDescent="0.3">
      <c r="B22" s="58" t="s">
        <v>77</v>
      </c>
      <c r="C22" s="62">
        <v>1453.6</v>
      </c>
      <c r="D22" s="62">
        <v>1.54</v>
      </c>
      <c r="E22" s="19">
        <f t="shared" si="0"/>
        <v>295.51137</v>
      </c>
      <c r="F22" s="46">
        <f t="shared" si="1"/>
        <v>1453.6</v>
      </c>
      <c r="G22" s="19">
        <f t="shared" si="2"/>
        <v>0</v>
      </c>
      <c r="H22" s="19">
        <f t="shared" si="3"/>
        <v>295.51137</v>
      </c>
    </row>
    <row r="23" spans="2:8" x14ac:dyDescent="0.3">
      <c r="B23" s="58" t="s">
        <v>78</v>
      </c>
      <c r="C23" s="62">
        <v>9789.0499999999993</v>
      </c>
      <c r="D23" s="62">
        <v>1.54</v>
      </c>
      <c r="E23" s="19">
        <f t="shared" si="0"/>
        <v>295.51137</v>
      </c>
      <c r="F23" s="46">
        <f t="shared" si="1"/>
        <v>9789.0499999999993</v>
      </c>
      <c r="G23" s="19">
        <f t="shared" si="2"/>
        <v>0</v>
      </c>
      <c r="H23" s="19">
        <f t="shared" si="3"/>
        <v>295.51137</v>
      </c>
    </row>
    <row r="24" spans="2:8" x14ac:dyDescent="0.3">
      <c r="B24" s="58" t="s">
        <v>17</v>
      </c>
      <c r="C24" s="62">
        <v>3047.65</v>
      </c>
      <c r="D24" s="62">
        <v>1.51</v>
      </c>
      <c r="E24" s="19">
        <f t="shared" si="0"/>
        <v>289.75465499999996</v>
      </c>
      <c r="F24" s="46">
        <f t="shared" si="1"/>
        <v>3047.65</v>
      </c>
      <c r="G24" s="19">
        <f t="shared" si="2"/>
        <v>0</v>
      </c>
      <c r="H24" s="19">
        <f t="shared" si="3"/>
        <v>289.75465499999996</v>
      </c>
    </row>
    <row r="25" spans="2:8" x14ac:dyDescent="0.3">
      <c r="B25" s="58" t="s">
        <v>64</v>
      </c>
      <c r="C25" s="62">
        <v>1187.95</v>
      </c>
      <c r="D25" s="62">
        <v>1.49</v>
      </c>
      <c r="E25" s="19">
        <f t="shared" si="0"/>
        <v>285.91684499999997</v>
      </c>
      <c r="F25" s="46">
        <f t="shared" si="1"/>
        <v>1187.95</v>
      </c>
      <c r="G25" s="19">
        <f t="shared" si="2"/>
        <v>0</v>
      </c>
      <c r="H25" s="19">
        <f t="shared" si="3"/>
        <v>285.91684499999997</v>
      </c>
    </row>
    <row r="26" spans="2:8" x14ac:dyDescent="0.3">
      <c r="B26" s="58" t="s">
        <v>85</v>
      </c>
      <c r="C26" s="62">
        <v>1051.5999999999999</v>
      </c>
      <c r="D26" s="62">
        <v>1.34</v>
      </c>
      <c r="E26" s="19">
        <f t="shared" si="0"/>
        <v>257.13327000000004</v>
      </c>
      <c r="F26" s="46">
        <f t="shared" si="1"/>
        <v>1051.5999999999999</v>
      </c>
      <c r="G26" s="19">
        <f t="shared" si="2"/>
        <v>0</v>
      </c>
      <c r="H26" s="19">
        <f t="shared" si="3"/>
        <v>257.13327000000004</v>
      </c>
    </row>
    <row r="27" spans="2:8" x14ac:dyDescent="0.3">
      <c r="B27" s="58" t="s">
        <v>88</v>
      </c>
      <c r="C27" s="62">
        <v>595.54999999999995</v>
      </c>
      <c r="D27" s="62">
        <v>1.24</v>
      </c>
      <c r="E27" s="19">
        <f t="shared" si="0"/>
        <v>237.94421999999997</v>
      </c>
      <c r="F27" s="46">
        <f t="shared" si="1"/>
        <v>595.54999999999995</v>
      </c>
      <c r="G27" s="19">
        <f t="shared" si="2"/>
        <v>0</v>
      </c>
      <c r="H27" s="19">
        <f t="shared" si="3"/>
        <v>237.94421999999997</v>
      </c>
    </row>
    <row r="28" spans="2:8" x14ac:dyDescent="0.3">
      <c r="B28" s="58" t="s">
        <v>92</v>
      </c>
      <c r="C28" s="62">
        <v>8294.75</v>
      </c>
      <c r="D28" s="62">
        <v>1.1299999999999999</v>
      </c>
      <c r="E28" s="19">
        <f t="shared" si="0"/>
        <v>216.836265</v>
      </c>
      <c r="F28" s="46">
        <f t="shared" si="1"/>
        <v>8294.75</v>
      </c>
      <c r="G28" s="19">
        <f t="shared" si="2"/>
        <v>0</v>
      </c>
      <c r="H28" s="19">
        <f t="shared" si="3"/>
        <v>216.836265</v>
      </c>
    </row>
    <row r="29" spans="2:8" x14ac:dyDescent="0.3">
      <c r="B29" s="58" t="s">
        <v>89</v>
      </c>
      <c r="C29" s="62">
        <v>112</v>
      </c>
      <c r="D29" s="62">
        <v>1.07</v>
      </c>
      <c r="E29" s="19">
        <f t="shared" si="0"/>
        <v>205.32283500000003</v>
      </c>
      <c r="F29" s="46">
        <f t="shared" si="1"/>
        <v>112</v>
      </c>
      <c r="G29" s="19">
        <f t="shared" si="2"/>
        <v>0</v>
      </c>
      <c r="H29" s="19">
        <f t="shared" si="3"/>
        <v>205.32283500000003</v>
      </c>
    </row>
    <row r="30" spans="2:8" ht="15" customHeight="1" x14ac:dyDescent="0.3">
      <c r="B30" s="58" t="s">
        <v>73</v>
      </c>
      <c r="C30" s="62">
        <v>1374.65</v>
      </c>
      <c r="D30" s="62">
        <v>1.06</v>
      </c>
      <c r="E30" s="19">
        <f t="shared" si="0"/>
        <v>203.40393</v>
      </c>
      <c r="F30" s="46">
        <f t="shared" si="1"/>
        <v>1374.65</v>
      </c>
      <c r="G30" s="19">
        <f t="shared" si="2"/>
        <v>0</v>
      </c>
      <c r="H30" s="19">
        <f t="shared" si="3"/>
        <v>203.40393</v>
      </c>
    </row>
    <row r="31" spans="2:8" x14ac:dyDescent="0.3">
      <c r="B31" s="58" t="s">
        <v>79</v>
      </c>
      <c r="C31" s="62">
        <v>189.15</v>
      </c>
      <c r="D31" s="62">
        <v>1.06</v>
      </c>
      <c r="E31" s="19">
        <f t="shared" si="0"/>
        <v>203.40393</v>
      </c>
      <c r="F31" s="46">
        <f t="shared" si="1"/>
        <v>189.15</v>
      </c>
      <c r="G31" s="19">
        <f t="shared" si="2"/>
        <v>0</v>
      </c>
      <c r="H31" s="19">
        <f t="shared" si="3"/>
        <v>203.40393</v>
      </c>
    </row>
    <row r="32" spans="2:8" x14ac:dyDescent="0.3">
      <c r="B32" s="58" t="s">
        <v>81</v>
      </c>
      <c r="C32" s="62">
        <v>255.15</v>
      </c>
      <c r="D32" s="62">
        <v>1.03</v>
      </c>
      <c r="E32" s="19">
        <f t="shared" si="0"/>
        <v>197.64721499999999</v>
      </c>
      <c r="F32" s="46">
        <f t="shared" si="1"/>
        <v>255.15</v>
      </c>
      <c r="G32" s="19">
        <f t="shared" si="2"/>
        <v>0</v>
      </c>
      <c r="H32" s="19">
        <f t="shared" si="3"/>
        <v>197.64721499999999</v>
      </c>
    </row>
    <row r="33" spans="2:8" x14ac:dyDescent="0.3">
      <c r="B33" s="58" t="s">
        <v>14</v>
      </c>
      <c r="C33" s="62">
        <v>1528</v>
      </c>
      <c r="D33" s="62">
        <v>0.98</v>
      </c>
      <c r="E33" s="19">
        <f t="shared" si="0"/>
        <v>188.05269000000001</v>
      </c>
      <c r="F33" s="46">
        <f t="shared" si="1"/>
        <v>1528</v>
      </c>
      <c r="G33" s="19">
        <f t="shared" si="2"/>
        <v>0</v>
      </c>
      <c r="H33" s="19">
        <f t="shared" si="3"/>
        <v>188.05269000000001</v>
      </c>
    </row>
    <row r="34" spans="2:8" x14ac:dyDescent="0.3">
      <c r="B34" s="58" t="s">
        <v>29</v>
      </c>
      <c r="C34" s="62">
        <v>22894.3</v>
      </c>
      <c r="D34" s="62">
        <v>0.97</v>
      </c>
      <c r="E34" s="19">
        <f t="shared" si="0"/>
        <v>186.13378499999999</v>
      </c>
      <c r="F34" s="46">
        <f t="shared" si="1"/>
        <v>22894.3</v>
      </c>
      <c r="G34" s="19">
        <f t="shared" si="2"/>
        <v>0</v>
      </c>
      <c r="H34" s="19">
        <f t="shared" si="3"/>
        <v>186.13378499999999</v>
      </c>
    </row>
    <row r="35" spans="2:8" x14ac:dyDescent="0.3">
      <c r="B35" s="58" t="s">
        <v>50</v>
      </c>
      <c r="C35" s="62">
        <v>2388.0500000000002</v>
      </c>
      <c r="D35" s="62">
        <v>0.87</v>
      </c>
      <c r="E35" s="19">
        <f t="shared" si="0"/>
        <v>166.94473500000001</v>
      </c>
      <c r="F35" s="46">
        <f t="shared" si="1"/>
        <v>2388.0500000000002</v>
      </c>
      <c r="G35" s="19">
        <f t="shared" si="2"/>
        <v>0</v>
      </c>
      <c r="H35" s="19">
        <f t="shared" si="3"/>
        <v>166.94473500000001</v>
      </c>
    </row>
    <row r="36" spans="2:8" x14ac:dyDescent="0.3">
      <c r="B36" s="58" t="s">
        <v>20</v>
      </c>
      <c r="C36" s="62">
        <v>784.8</v>
      </c>
      <c r="D36" s="62">
        <v>0.85</v>
      </c>
      <c r="E36" s="19">
        <f t="shared" si="0"/>
        <v>163.10692499999999</v>
      </c>
      <c r="F36" s="46">
        <f t="shared" si="1"/>
        <v>784.8</v>
      </c>
      <c r="G36" s="19">
        <f t="shared" si="2"/>
        <v>0</v>
      </c>
      <c r="H36" s="19">
        <f t="shared" si="3"/>
        <v>163.10692499999999</v>
      </c>
    </row>
    <row r="37" spans="2:8" x14ac:dyDescent="0.3">
      <c r="B37" s="58" t="s">
        <v>66</v>
      </c>
      <c r="C37" s="62">
        <v>651.20000000000005</v>
      </c>
      <c r="D37" s="62">
        <v>0.83</v>
      </c>
      <c r="E37" s="19">
        <f t="shared" si="0"/>
        <v>159.26911499999997</v>
      </c>
      <c r="F37" s="46">
        <f t="shared" si="1"/>
        <v>651.20000000000005</v>
      </c>
      <c r="G37" s="19">
        <f t="shared" si="2"/>
        <v>0</v>
      </c>
      <c r="H37" s="19">
        <f t="shared" si="3"/>
        <v>159.26911499999997</v>
      </c>
    </row>
    <row r="38" spans="2:8" x14ac:dyDescent="0.3">
      <c r="B38" s="58" t="s">
        <v>90</v>
      </c>
      <c r="C38" s="62">
        <v>1130.8499999999999</v>
      </c>
      <c r="D38" s="62">
        <v>0.83</v>
      </c>
      <c r="E38" s="19">
        <f t="shared" si="0"/>
        <v>159.26911499999997</v>
      </c>
      <c r="F38" s="46">
        <f t="shared" si="1"/>
        <v>1130.8499999999999</v>
      </c>
      <c r="G38" s="19">
        <f t="shared" si="2"/>
        <v>0</v>
      </c>
      <c r="H38" s="19">
        <f t="shared" si="3"/>
        <v>159.26911499999997</v>
      </c>
    </row>
    <row r="39" spans="2:8" x14ac:dyDescent="0.3">
      <c r="B39" s="58" t="s">
        <v>16</v>
      </c>
      <c r="C39" s="62">
        <v>1734.65</v>
      </c>
      <c r="D39" s="62">
        <v>0.76</v>
      </c>
      <c r="E39" s="19">
        <f t="shared" ref="E39:E56" si="4">$E$58*D39/100</f>
        <v>145.83678</v>
      </c>
      <c r="F39" s="46">
        <f t="shared" ref="F39:F56" si="5">C39</f>
        <v>1734.65</v>
      </c>
      <c r="G39" s="19">
        <f t="shared" ref="G39:G56" si="6">(F39-C39)/C39*100</f>
        <v>0</v>
      </c>
      <c r="H39" s="19">
        <f t="shared" ref="H39:H56" si="7">E39+((E39*G39)/100)</f>
        <v>145.83678</v>
      </c>
    </row>
    <row r="40" spans="2:8" x14ac:dyDescent="0.3">
      <c r="B40" s="58" t="s">
        <v>51</v>
      </c>
      <c r="C40" s="62">
        <v>739.25</v>
      </c>
      <c r="D40" s="62">
        <v>0.74</v>
      </c>
      <c r="E40" s="19">
        <f t="shared" si="4"/>
        <v>141.99896999999999</v>
      </c>
      <c r="F40" s="46">
        <f t="shared" si="5"/>
        <v>739.25</v>
      </c>
      <c r="G40" s="19">
        <f t="shared" si="6"/>
        <v>0</v>
      </c>
      <c r="H40" s="19">
        <f t="shared" si="7"/>
        <v>141.99896999999999</v>
      </c>
    </row>
    <row r="41" spans="2:8" x14ac:dyDescent="0.3">
      <c r="B41" s="58" t="s">
        <v>62</v>
      </c>
      <c r="C41" s="62">
        <v>5159.6000000000004</v>
      </c>
      <c r="D41" s="62">
        <v>0.74</v>
      </c>
      <c r="E41" s="19">
        <f t="shared" si="4"/>
        <v>141.99896999999999</v>
      </c>
      <c r="F41" s="46">
        <f t="shared" si="5"/>
        <v>5159.6000000000004</v>
      </c>
      <c r="G41" s="19">
        <f t="shared" si="6"/>
        <v>0</v>
      </c>
      <c r="H41" s="19">
        <f t="shared" si="7"/>
        <v>141.99896999999999</v>
      </c>
    </row>
    <row r="42" spans="2:8" x14ac:dyDescent="0.3">
      <c r="B42" s="58" t="s">
        <v>80</v>
      </c>
      <c r="C42" s="62">
        <v>160.30000000000001</v>
      </c>
      <c r="D42" s="62">
        <v>0.74</v>
      </c>
      <c r="E42" s="19">
        <f t="shared" si="4"/>
        <v>141.99896999999999</v>
      </c>
      <c r="F42" s="46">
        <f t="shared" si="5"/>
        <v>160.30000000000001</v>
      </c>
      <c r="G42" s="19">
        <f t="shared" si="6"/>
        <v>0</v>
      </c>
      <c r="H42" s="19">
        <f t="shared" si="7"/>
        <v>141.99896999999999</v>
      </c>
    </row>
    <row r="43" spans="2:8" x14ac:dyDescent="0.3">
      <c r="B43" s="58" t="s">
        <v>68</v>
      </c>
      <c r="C43" s="62">
        <v>420.95</v>
      </c>
      <c r="D43" s="62">
        <v>0.73</v>
      </c>
      <c r="E43" s="19">
        <f t="shared" si="4"/>
        <v>140.08006499999999</v>
      </c>
      <c r="F43" s="46">
        <f t="shared" si="5"/>
        <v>420.95</v>
      </c>
      <c r="G43" s="19">
        <f t="shared" si="6"/>
        <v>0</v>
      </c>
      <c r="H43" s="19">
        <f t="shared" si="7"/>
        <v>140.08006499999999</v>
      </c>
    </row>
    <row r="44" spans="2:8" x14ac:dyDescent="0.3">
      <c r="B44" s="58" t="s">
        <v>27</v>
      </c>
      <c r="C44" s="62">
        <v>5024.55</v>
      </c>
      <c r="D44" s="62">
        <v>0.7</v>
      </c>
      <c r="E44" s="19">
        <f t="shared" si="4"/>
        <v>134.32335</v>
      </c>
      <c r="F44" s="46">
        <f t="shared" si="5"/>
        <v>5024.55</v>
      </c>
      <c r="G44" s="19">
        <f t="shared" si="6"/>
        <v>0</v>
      </c>
      <c r="H44" s="19">
        <f t="shared" si="7"/>
        <v>134.32335</v>
      </c>
    </row>
    <row r="45" spans="2:8" x14ac:dyDescent="0.3">
      <c r="B45" s="58" t="s">
        <v>83</v>
      </c>
      <c r="C45" s="62">
        <v>1306.9000000000001</v>
      </c>
      <c r="D45" s="62">
        <v>0.7</v>
      </c>
      <c r="E45" s="19">
        <f t="shared" si="4"/>
        <v>134.32335</v>
      </c>
      <c r="F45" s="46">
        <f t="shared" si="5"/>
        <v>1306.9000000000001</v>
      </c>
      <c r="G45" s="19">
        <f t="shared" si="6"/>
        <v>0</v>
      </c>
      <c r="H45" s="19">
        <f t="shared" si="7"/>
        <v>134.32335</v>
      </c>
    </row>
    <row r="46" spans="2:8" x14ac:dyDescent="0.3">
      <c r="B46" s="58" t="s">
        <v>93</v>
      </c>
      <c r="C46" s="62">
        <v>389.15</v>
      </c>
      <c r="D46" s="62">
        <v>0.68</v>
      </c>
      <c r="E46" s="19">
        <f t="shared" si="4"/>
        <v>130.48554000000001</v>
      </c>
      <c r="F46" s="46">
        <f t="shared" si="5"/>
        <v>389.15</v>
      </c>
      <c r="G46" s="19">
        <f t="shared" si="6"/>
        <v>0</v>
      </c>
      <c r="H46" s="19">
        <f t="shared" si="7"/>
        <v>130.48554000000001</v>
      </c>
    </row>
    <row r="47" spans="2:8" x14ac:dyDescent="0.3">
      <c r="B47" s="58" t="s">
        <v>55</v>
      </c>
      <c r="C47" s="62">
        <v>4691.55</v>
      </c>
      <c r="D47" s="62">
        <v>0.63</v>
      </c>
      <c r="E47" s="19">
        <f t="shared" si="4"/>
        <v>120.89101499999998</v>
      </c>
      <c r="F47" s="46">
        <f t="shared" si="5"/>
        <v>4691.55</v>
      </c>
      <c r="G47" s="19">
        <f t="shared" si="6"/>
        <v>0</v>
      </c>
      <c r="H47" s="19">
        <f t="shared" si="7"/>
        <v>120.89101499999998</v>
      </c>
    </row>
    <row r="48" spans="2:8" x14ac:dyDescent="0.3">
      <c r="B48" s="58" t="s">
        <v>59</v>
      </c>
      <c r="C48" s="62">
        <v>1014.95</v>
      </c>
      <c r="D48" s="62">
        <v>0.63</v>
      </c>
      <c r="E48" s="19">
        <f t="shared" si="4"/>
        <v>120.89101499999998</v>
      </c>
      <c r="F48" s="46">
        <f t="shared" si="5"/>
        <v>1014.95</v>
      </c>
      <c r="G48" s="19">
        <f t="shared" si="6"/>
        <v>0</v>
      </c>
      <c r="H48" s="19">
        <f t="shared" si="7"/>
        <v>120.89101499999998</v>
      </c>
    </row>
    <row r="49" spans="2:8" x14ac:dyDescent="0.3">
      <c r="B49" s="58" t="s">
        <v>60</v>
      </c>
      <c r="C49" s="62">
        <v>231</v>
      </c>
      <c r="D49" s="62">
        <v>0.62</v>
      </c>
      <c r="E49" s="19">
        <f t="shared" si="4"/>
        <v>118.97210999999999</v>
      </c>
      <c r="F49" s="46">
        <f t="shared" si="5"/>
        <v>231</v>
      </c>
      <c r="G49" s="19">
        <f t="shared" si="6"/>
        <v>0</v>
      </c>
      <c r="H49" s="19">
        <f t="shared" si="7"/>
        <v>118.97210999999999</v>
      </c>
    </row>
    <row r="50" spans="2:8" x14ac:dyDescent="0.3">
      <c r="B50" s="58" t="s">
        <v>52</v>
      </c>
      <c r="C50" s="62">
        <v>5098.2</v>
      </c>
      <c r="D50" s="62">
        <v>0.61</v>
      </c>
      <c r="E50" s="19">
        <f t="shared" si="4"/>
        <v>117.05320499999999</v>
      </c>
      <c r="F50" s="46">
        <f t="shared" si="5"/>
        <v>5098.2</v>
      </c>
      <c r="G50" s="19">
        <f t="shared" si="6"/>
        <v>0</v>
      </c>
      <c r="H50" s="19">
        <f t="shared" si="7"/>
        <v>117.05320499999999</v>
      </c>
    </row>
    <row r="51" spans="2:8" x14ac:dyDescent="0.3">
      <c r="B51" s="58" t="s">
        <v>87</v>
      </c>
      <c r="C51" s="62">
        <v>860.9</v>
      </c>
      <c r="D51" s="62">
        <v>0.61</v>
      </c>
      <c r="E51" s="19">
        <f t="shared" si="4"/>
        <v>117.05320499999999</v>
      </c>
      <c r="F51" s="46">
        <f t="shared" si="5"/>
        <v>860.9</v>
      </c>
      <c r="G51" s="19">
        <f t="shared" si="6"/>
        <v>0</v>
      </c>
      <c r="H51" s="19">
        <f t="shared" si="7"/>
        <v>117.05320499999999</v>
      </c>
    </row>
    <row r="52" spans="2:8" x14ac:dyDescent="0.3">
      <c r="B52" s="58" t="s">
        <v>63</v>
      </c>
      <c r="C52" s="62">
        <v>3580.1</v>
      </c>
      <c r="D52" s="62">
        <v>0.57999999999999996</v>
      </c>
      <c r="E52" s="19">
        <f t="shared" si="4"/>
        <v>111.29648999999999</v>
      </c>
      <c r="F52" s="46">
        <f t="shared" si="5"/>
        <v>3580.1</v>
      </c>
      <c r="G52" s="19">
        <f t="shared" si="6"/>
        <v>0</v>
      </c>
      <c r="H52" s="19">
        <f t="shared" si="7"/>
        <v>111.29648999999999</v>
      </c>
    </row>
    <row r="53" spans="2:8" x14ac:dyDescent="0.3">
      <c r="B53" s="58" t="s">
        <v>61</v>
      </c>
      <c r="C53" s="62">
        <v>3583.6</v>
      </c>
      <c r="D53" s="62">
        <v>0.54</v>
      </c>
      <c r="E53" s="19">
        <f t="shared" si="4"/>
        <v>103.62087</v>
      </c>
      <c r="F53" s="46">
        <f t="shared" si="5"/>
        <v>3583.6</v>
      </c>
      <c r="G53" s="19">
        <f t="shared" si="6"/>
        <v>0</v>
      </c>
      <c r="H53" s="19">
        <f t="shared" si="7"/>
        <v>103.62087</v>
      </c>
    </row>
    <row r="54" spans="2:8" x14ac:dyDescent="0.3">
      <c r="B54" s="58" t="s">
        <v>67</v>
      </c>
      <c r="C54" s="62">
        <v>2910.1</v>
      </c>
      <c r="D54" s="62">
        <v>0.45</v>
      </c>
      <c r="E54" s="19">
        <f t="shared" si="4"/>
        <v>86.350724999999997</v>
      </c>
      <c r="F54" s="46">
        <f t="shared" si="5"/>
        <v>2910.1</v>
      </c>
      <c r="G54" s="19">
        <f t="shared" si="6"/>
        <v>0</v>
      </c>
      <c r="H54" s="19">
        <f t="shared" si="7"/>
        <v>86.350724999999997</v>
      </c>
    </row>
    <row r="55" spans="2:8" x14ac:dyDescent="0.3">
      <c r="B55" s="58" t="s">
        <v>57</v>
      </c>
      <c r="C55" s="62">
        <v>364.7</v>
      </c>
      <c r="D55" s="62">
        <v>0.41</v>
      </c>
      <c r="E55" s="19">
        <f t="shared" si="4"/>
        <v>78.675104999999988</v>
      </c>
      <c r="F55" s="46">
        <f t="shared" si="5"/>
        <v>364.7</v>
      </c>
      <c r="G55" s="19">
        <f t="shared" si="6"/>
        <v>0</v>
      </c>
      <c r="H55" s="19">
        <f t="shared" si="7"/>
        <v>78.675104999999988</v>
      </c>
    </row>
    <row r="56" spans="2:8" x14ac:dyDescent="0.3">
      <c r="B56" s="58" t="s">
        <v>91</v>
      </c>
      <c r="C56" s="62">
        <v>687.55</v>
      </c>
      <c r="D56" s="62">
        <v>0.41</v>
      </c>
      <c r="E56" s="19">
        <f t="shared" si="4"/>
        <v>78.675104999999988</v>
      </c>
      <c r="F56" s="46">
        <f t="shared" si="5"/>
        <v>687.55</v>
      </c>
      <c r="G56" s="19">
        <f t="shared" si="6"/>
        <v>0</v>
      </c>
      <c r="H56" s="19">
        <f t="shared" si="7"/>
        <v>78.675104999999988</v>
      </c>
    </row>
    <row r="57" spans="2:8" x14ac:dyDescent="0.3">
      <c r="B57" s="88"/>
      <c r="C57" s="46"/>
      <c r="D57" s="19"/>
      <c r="E57" s="19"/>
      <c r="F57" s="46"/>
      <c r="G57" s="19"/>
      <c r="H57" s="19"/>
    </row>
    <row r="58" spans="2:8" ht="21" customHeight="1" x14ac:dyDescent="0.4">
      <c r="B58" s="89"/>
      <c r="C58" s="51"/>
      <c r="D58" s="35">
        <v>100</v>
      </c>
      <c r="E58" s="35">
        <v>19189.05</v>
      </c>
      <c r="F58" s="47"/>
      <c r="G58" s="48"/>
      <c r="H58" s="35"/>
    </row>
    <row r="59" spans="2:8" ht="42" x14ac:dyDescent="0.4">
      <c r="B59" s="90"/>
      <c r="C59" s="42"/>
      <c r="D59" s="42"/>
      <c r="E59" s="36" t="s">
        <v>4</v>
      </c>
      <c r="F59" s="49"/>
      <c r="G59" s="50"/>
      <c r="H59" s="36" t="s">
        <v>5</v>
      </c>
    </row>
  </sheetData>
  <sortState xmlns:xlrd2="http://schemas.microsoft.com/office/spreadsheetml/2017/richdata2"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59"/>
  <sheetViews>
    <sheetView topLeftCell="A22" zoomScale="80" zoomScaleNormal="80" workbookViewId="0">
      <selection activeCell="F34" sqref="F34"/>
    </sheetView>
  </sheetViews>
  <sheetFormatPr defaultRowHeight="14.4" x14ac:dyDescent="0.3"/>
  <cols>
    <col min="2" max="2" width="51" customWidth="1"/>
    <col min="3" max="3" width="9.88671875" customWidth="1"/>
    <col min="4" max="4" width="13.6640625" customWidth="1"/>
    <col min="5" max="5" width="17.6640625" customWidth="1"/>
    <col min="6" max="6" width="12.109375" customWidth="1"/>
    <col min="7" max="7" width="8.5546875" customWidth="1"/>
    <col min="8" max="8" width="18" customWidth="1"/>
  </cols>
  <sheetData>
    <row r="2" spans="2:8" x14ac:dyDescent="0.3">
      <c r="B2" s="1"/>
      <c r="C2" s="2"/>
      <c r="D2" s="2"/>
      <c r="E2" s="2"/>
      <c r="F2" s="2"/>
      <c r="G2" s="2"/>
      <c r="H2" s="3"/>
    </row>
    <row r="3" spans="2:8" x14ac:dyDescent="0.3">
      <c r="B3" s="4"/>
      <c r="C3" s="5"/>
      <c r="D3" s="5"/>
      <c r="E3" s="5"/>
      <c r="F3" s="5"/>
      <c r="G3" s="5"/>
      <c r="H3" s="6"/>
    </row>
    <row r="4" spans="2:8" x14ac:dyDescent="0.3">
      <c r="B4" s="4"/>
      <c r="C4" s="5"/>
      <c r="D4" s="5"/>
      <c r="E4" s="5"/>
      <c r="F4" s="5"/>
      <c r="G4" s="5"/>
      <c r="H4" s="6"/>
    </row>
    <row r="5" spans="2:8" x14ac:dyDescent="0.3">
      <c r="B5" s="7"/>
      <c r="C5" s="8"/>
      <c r="D5" s="8"/>
      <c r="E5" s="8"/>
      <c r="F5" s="8"/>
      <c r="G5" s="8"/>
      <c r="H5" s="9"/>
    </row>
    <row r="6" spans="2:8" ht="36" x14ac:dyDescent="0.3">
      <c r="B6" s="43" t="s">
        <v>0</v>
      </c>
      <c r="C6" s="43" t="s">
        <v>6</v>
      </c>
      <c r="D6" s="43" t="s">
        <v>1</v>
      </c>
      <c r="E6" s="44" t="s">
        <v>2</v>
      </c>
      <c r="F6" s="45" t="s">
        <v>3</v>
      </c>
      <c r="G6" s="44" t="s">
        <v>7</v>
      </c>
      <c r="H6" s="44" t="s">
        <v>2</v>
      </c>
    </row>
    <row r="7" spans="2:8" x14ac:dyDescent="0.3">
      <c r="B7" s="58" t="s">
        <v>82</v>
      </c>
      <c r="C7" s="62">
        <v>2550.25</v>
      </c>
      <c r="D7" s="62">
        <v>10.210000000000001</v>
      </c>
      <c r="E7" s="19">
        <f t="shared" ref="E7:E38" si="0">$E$58*D7/100</f>
        <v>1959.2020050000001</v>
      </c>
      <c r="F7" s="46">
        <f>C7*0.9</f>
        <v>2295.2249999999999</v>
      </c>
      <c r="G7" s="19">
        <f>(F7-C7)/C7*100</f>
        <v>-10.000000000000004</v>
      </c>
      <c r="H7" s="19">
        <f t="shared" ref="H7:H38" si="1">E7+((E7*G7)/100)</f>
        <v>1763.2818044999999</v>
      </c>
    </row>
    <row r="8" spans="2:8" x14ac:dyDescent="0.3">
      <c r="B8" s="58" t="s">
        <v>65</v>
      </c>
      <c r="C8" s="62">
        <v>1701.4</v>
      </c>
      <c r="D8" s="62">
        <v>8.9</v>
      </c>
      <c r="E8" s="19">
        <f t="shared" si="0"/>
        <v>1707.82545</v>
      </c>
      <c r="F8" s="46">
        <f t="shared" ref="F8:F56" si="2">C8*0.9</f>
        <v>1531.2600000000002</v>
      </c>
      <c r="G8" s="19">
        <f t="shared" ref="G8:G38" si="3">(F8-C8)/C8*100</f>
        <v>-9.9999999999999929</v>
      </c>
      <c r="H8" s="19">
        <f t="shared" si="1"/>
        <v>1537.0429050000002</v>
      </c>
    </row>
    <row r="9" spans="2:8" x14ac:dyDescent="0.3">
      <c r="B9" s="58" t="s">
        <v>71</v>
      </c>
      <c r="C9" s="62">
        <v>934.6</v>
      </c>
      <c r="D9" s="62">
        <v>7.74</v>
      </c>
      <c r="E9" s="19">
        <f t="shared" si="0"/>
        <v>1485.2324699999999</v>
      </c>
      <c r="F9" s="46">
        <f t="shared" si="2"/>
        <v>841.14</v>
      </c>
      <c r="G9" s="19">
        <f t="shared" si="3"/>
        <v>-10.000000000000004</v>
      </c>
      <c r="H9" s="19">
        <f t="shared" si="1"/>
        <v>1336.7092229999998</v>
      </c>
    </row>
    <row r="10" spans="2:8" x14ac:dyDescent="0.3">
      <c r="B10" s="58" t="s">
        <v>70</v>
      </c>
      <c r="C10" s="62">
        <v>2821.95</v>
      </c>
      <c r="D10" s="62">
        <v>6.1</v>
      </c>
      <c r="E10" s="19">
        <f t="shared" si="0"/>
        <v>1170.5320499999998</v>
      </c>
      <c r="F10" s="46">
        <f t="shared" si="2"/>
        <v>2539.7550000000001</v>
      </c>
      <c r="G10" s="19">
        <f t="shared" si="3"/>
        <v>-9.9999999999999911</v>
      </c>
      <c r="H10" s="19">
        <f t="shared" si="1"/>
        <v>1053.4788449999999</v>
      </c>
    </row>
    <row r="11" spans="2:8" x14ac:dyDescent="0.3">
      <c r="B11" s="58" t="s">
        <v>74</v>
      </c>
      <c r="C11" s="62">
        <v>1335.5</v>
      </c>
      <c r="D11" s="62">
        <v>5.64</v>
      </c>
      <c r="E11" s="19">
        <f t="shared" si="0"/>
        <v>1082.2624199999998</v>
      </c>
      <c r="F11" s="46">
        <f t="shared" si="2"/>
        <v>1201.95</v>
      </c>
      <c r="G11" s="19">
        <f t="shared" si="3"/>
        <v>-9.9999999999999964</v>
      </c>
      <c r="H11" s="19">
        <f t="shared" si="1"/>
        <v>974.03617799999984</v>
      </c>
    </row>
    <row r="12" spans="2:8" x14ac:dyDescent="0.3">
      <c r="B12" s="58" t="s">
        <v>72</v>
      </c>
      <c r="C12" s="62">
        <v>451.6</v>
      </c>
      <c r="D12" s="62">
        <v>4.72</v>
      </c>
      <c r="E12" s="19">
        <f t="shared" si="0"/>
        <v>905.72315999999989</v>
      </c>
      <c r="F12" s="46">
        <f t="shared" si="2"/>
        <v>406.44000000000005</v>
      </c>
      <c r="G12" s="19">
        <f t="shared" si="3"/>
        <v>-9.9999999999999929</v>
      </c>
      <c r="H12" s="19">
        <f t="shared" si="1"/>
        <v>815.15084400000001</v>
      </c>
    </row>
    <row r="13" spans="2:8" x14ac:dyDescent="0.3">
      <c r="B13" s="58" t="s">
        <v>86</v>
      </c>
      <c r="C13" s="62">
        <v>3302.25</v>
      </c>
      <c r="D13" s="62">
        <v>4</v>
      </c>
      <c r="E13" s="19">
        <f t="shared" si="0"/>
        <v>767.56200000000001</v>
      </c>
      <c r="F13" s="46">
        <f t="shared" si="2"/>
        <v>2972.0250000000001</v>
      </c>
      <c r="G13" s="19">
        <f t="shared" si="3"/>
        <v>-9.9999999999999982</v>
      </c>
      <c r="H13" s="19">
        <f t="shared" si="1"/>
        <v>690.80579999999998</v>
      </c>
    </row>
    <row r="14" spans="2:8" x14ac:dyDescent="0.3">
      <c r="B14" s="58" t="s">
        <v>76</v>
      </c>
      <c r="C14" s="62">
        <v>2475.5500000000002</v>
      </c>
      <c r="D14" s="62">
        <v>3.54</v>
      </c>
      <c r="E14" s="19">
        <f t="shared" si="0"/>
        <v>679.29236999999989</v>
      </c>
      <c r="F14" s="46">
        <f t="shared" si="2"/>
        <v>2227.9950000000003</v>
      </c>
      <c r="G14" s="19">
        <f t="shared" si="3"/>
        <v>-9.9999999999999929</v>
      </c>
      <c r="H14" s="19">
        <f t="shared" si="1"/>
        <v>611.36313299999995</v>
      </c>
    </row>
    <row r="15" spans="2:8" x14ac:dyDescent="0.3">
      <c r="B15" s="58" t="s">
        <v>75</v>
      </c>
      <c r="C15" s="62">
        <v>1846.55</v>
      </c>
      <c r="D15" s="62">
        <v>3.21</v>
      </c>
      <c r="E15" s="19">
        <f t="shared" si="0"/>
        <v>615.96850500000005</v>
      </c>
      <c r="F15" s="46">
        <f t="shared" si="2"/>
        <v>1661.895</v>
      </c>
      <c r="G15" s="19">
        <f t="shared" si="3"/>
        <v>-10</v>
      </c>
      <c r="H15" s="19">
        <f t="shared" si="1"/>
        <v>554.37165450000009</v>
      </c>
    </row>
    <row r="16" spans="2:8" x14ac:dyDescent="0.3">
      <c r="B16" s="58" t="s">
        <v>54</v>
      </c>
      <c r="C16" s="62">
        <v>987.45</v>
      </c>
      <c r="D16" s="62">
        <v>3.2</v>
      </c>
      <c r="E16" s="19">
        <f t="shared" si="0"/>
        <v>614.04959999999994</v>
      </c>
      <c r="F16" s="46">
        <f t="shared" si="2"/>
        <v>888.70500000000004</v>
      </c>
      <c r="G16" s="19">
        <f t="shared" si="3"/>
        <v>-10</v>
      </c>
      <c r="H16" s="19">
        <f t="shared" si="1"/>
        <v>552.64463999999998</v>
      </c>
    </row>
    <row r="17" spans="2:8" x14ac:dyDescent="0.3">
      <c r="B17" s="58" t="s">
        <v>69</v>
      </c>
      <c r="C17" s="62">
        <v>2678.15</v>
      </c>
      <c r="D17" s="62">
        <v>2.83</v>
      </c>
      <c r="E17" s="19">
        <f t="shared" si="0"/>
        <v>543.05011500000001</v>
      </c>
      <c r="F17" s="46">
        <f t="shared" si="2"/>
        <v>2410.335</v>
      </c>
      <c r="G17" s="19">
        <f t="shared" si="3"/>
        <v>-10.000000000000002</v>
      </c>
      <c r="H17" s="19">
        <f t="shared" si="1"/>
        <v>488.74510350000003</v>
      </c>
    </row>
    <row r="18" spans="2:8" x14ac:dyDescent="0.3">
      <c r="B18" s="58" t="s">
        <v>58</v>
      </c>
      <c r="C18" s="62">
        <v>878.75</v>
      </c>
      <c r="D18" s="62">
        <v>2.61</v>
      </c>
      <c r="E18" s="19">
        <f t="shared" si="0"/>
        <v>500.83420499999994</v>
      </c>
      <c r="F18" s="46">
        <f t="shared" si="2"/>
        <v>790.875</v>
      </c>
      <c r="G18" s="19">
        <f t="shared" si="3"/>
        <v>-10</v>
      </c>
      <c r="H18" s="19">
        <f t="shared" si="1"/>
        <v>450.75078449999995</v>
      </c>
    </row>
    <row r="19" spans="2:8" x14ac:dyDescent="0.3">
      <c r="B19" s="58" t="s">
        <v>84</v>
      </c>
      <c r="C19" s="62">
        <v>572.85</v>
      </c>
      <c r="D19" s="62">
        <v>2.6</v>
      </c>
      <c r="E19" s="19">
        <f t="shared" si="0"/>
        <v>498.9153</v>
      </c>
      <c r="F19" s="46">
        <f t="shared" si="2"/>
        <v>515.56500000000005</v>
      </c>
      <c r="G19" s="19">
        <f t="shared" si="3"/>
        <v>-9.9999999999999929</v>
      </c>
      <c r="H19" s="19">
        <f t="shared" si="1"/>
        <v>449.02377000000001</v>
      </c>
    </row>
    <row r="20" spans="2:8" x14ac:dyDescent="0.3">
      <c r="B20" s="58" t="s">
        <v>56</v>
      </c>
      <c r="C20" s="62">
        <v>7160.6</v>
      </c>
      <c r="D20" s="62">
        <v>2.2599999999999998</v>
      </c>
      <c r="E20" s="19">
        <f t="shared" si="0"/>
        <v>433.67252999999999</v>
      </c>
      <c r="F20" s="46">
        <f t="shared" si="2"/>
        <v>6444.5400000000009</v>
      </c>
      <c r="G20" s="19">
        <f t="shared" si="3"/>
        <v>-9.9999999999999929</v>
      </c>
      <c r="H20" s="19">
        <f t="shared" si="1"/>
        <v>390.30527700000005</v>
      </c>
    </row>
    <row r="21" spans="2:8" x14ac:dyDescent="0.3">
      <c r="B21" s="58" t="s">
        <v>53</v>
      </c>
      <c r="C21" s="62">
        <v>3362.05</v>
      </c>
      <c r="D21" s="62">
        <v>1.79</v>
      </c>
      <c r="E21" s="19">
        <f t="shared" si="0"/>
        <v>343.48399499999999</v>
      </c>
      <c r="F21" s="46">
        <f t="shared" si="2"/>
        <v>3025.8450000000003</v>
      </c>
      <c r="G21" s="19">
        <f t="shared" si="3"/>
        <v>-9.9999999999999982</v>
      </c>
      <c r="H21" s="19">
        <f t="shared" si="1"/>
        <v>309.13559550000002</v>
      </c>
    </row>
    <row r="22" spans="2:8" x14ac:dyDescent="0.3">
      <c r="B22" s="58" t="s">
        <v>77</v>
      </c>
      <c r="C22" s="62">
        <v>1453.6</v>
      </c>
      <c r="D22" s="62">
        <v>1.54</v>
      </c>
      <c r="E22" s="19">
        <f t="shared" si="0"/>
        <v>295.51137</v>
      </c>
      <c r="F22" s="46">
        <f t="shared" si="2"/>
        <v>1308.24</v>
      </c>
      <c r="G22" s="19">
        <f t="shared" si="3"/>
        <v>-9.9999999999999929</v>
      </c>
      <c r="H22" s="19">
        <f t="shared" si="1"/>
        <v>265.96023300000002</v>
      </c>
    </row>
    <row r="23" spans="2:8" x14ac:dyDescent="0.3">
      <c r="B23" s="58" t="s">
        <v>78</v>
      </c>
      <c r="C23" s="62">
        <v>9789.0499999999993</v>
      </c>
      <c r="D23" s="62">
        <v>1.54</v>
      </c>
      <c r="E23" s="19">
        <f t="shared" si="0"/>
        <v>295.51137</v>
      </c>
      <c r="F23" s="46">
        <f t="shared" si="2"/>
        <v>8810.1450000000004</v>
      </c>
      <c r="G23" s="19">
        <f t="shared" si="3"/>
        <v>-9.9999999999999893</v>
      </c>
      <c r="H23" s="19">
        <f t="shared" si="1"/>
        <v>265.96023300000002</v>
      </c>
    </row>
    <row r="24" spans="2:8" x14ac:dyDescent="0.3">
      <c r="B24" s="58" t="s">
        <v>17</v>
      </c>
      <c r="C24" s="62">
        <v>3047.65</v>
      </c>
      <c r="D24" s="62">
        <v>1.51</v>
      </c>
      <c r="E24" s="19">
        <f t="shared" si="0"/>
        <v>289.75465499999996</v>
      </c>
      <c r="F24" s="46">
        <f t="shared" si="2"/>
        <v>2742.8850000000002</v>
      </c>
      <c r="G24" s="19">
        <f t="shared" si="3"/>
        <v>-9.9999999999999947</v>
      </c>
      <c r="H24" s="19">
        <f t="shared" si="1"/>
        <v>260.77918949999997</v>
      </c>
    </row>
    <row r="25" spans="2:8" x14ac:dyDescent="0.3">
      <c r="B25" s="58" t="s">
        <v>64</v>
      </c>
      <c r="C25" s="62">
        <v>1187.95</v>
      </c>
      <c r="D25" s="62">
        <v>1.49</v>
      </c>
      <c r="E25" s="19">
        <f t="shared" si="0"/>
        <v>285.91684499999997</v>
      </c>
      <c r="F25" s="46">
        <f t="shared" si="2"/>
        <v>1069.155</v>
      </c>
      <c r="G25" s="19">
        <f t="shared" si="3"/>
        <v>-10.000000000000005</v>
      </c>
      <c r="H25" s="19">
        <f t="shared" si="1"/>
        <v>257.32516049999998</v>
      </c>
    </row>
    <row r="26" spans="2:8" x14ac:dyDescent="0.3">
      <c r="B26" s="58" t="s">
        <v>85</v>
      </c>
      <c r="C26" s="62">
        <v>1051.5999999999999</v>
      </c>
      <c r="D26" s="62">
        <v>1.34</v>
      </c>
      <c r="E26" s="19">
        <f t="shared" si="0"/>
        <v>257.13327000000004</v>
      </c>
      <c r="F26" s="46">
        <f t="shared" si="2"/>
        <v>946.43999999999994</v>
      </c>
      <c r="G26" s="19">
        <f t="shared" si="3"/>
        <v>-9.9999999999999982</v>
      </c>
      <c r="H26" s="19">
        <f t="shared" si="1"/>
        <v>231.41994300000005</v>
      </c>
    </row>
    <row r="27" spans="2:8" x14ac:dyDescent="0.3">
      <c r="B27" s="58" t="s">
        <v>88</v>
      </c>
      <c r="C27" s="62">
        <v>595.54999999999995</v>
      </c>
      <c r="D27" s="62">
        <v>1.24</v>
      </c>
      <c r="E27" s="19">
        <f t="shared" si="0"/>
        <v>237.94421999999997</v>
      </c>
      <c r="F27" s="46">
        <f t="shared" si="2"/>
        <v>535.995</v>
      </c>
      <c r="G27" s="19">
        <f t="shared" si="3"/>
        <v>-9.9999999999999929</v>
      </c>
      <c r="H27" s="19">
        <f t="shared" si="1"/>
        <v>214.14979799999998</v>
      </c>
    </row>
    <row r="28" spans="2:8" x14ac:dyDescent="0.3">
      <c r="B28" s="58" t="s">
        <v>92</v>
      </c>
      <c r="C28" s="62">
        <v>8294.75</v>
      </c>
      <c r="D28" s="62">
        <v>1.1299999999999999</v>
      </c>
      <c r="E28" s="19">
        <f t="shared" si="0"/>
        <v>216.836265</v>
      </c>
      <c r="F28" s="46">
        <f t="shared" si="2"/>
        <v>7465.2750000000005</v>
      </c>
      <c r="G28" s="19">
        <f t="shared" si="3"/>
        <v>-9.9999999999999929</v>
      </c>
      <c r="H28" s="19">
        <f t="shared" si="1"/>
        <v>195.15263850000002</v>
      </c>
    </row>
    <row r="29" spans="2:8" x14ac:dyDescent="0.3">
      <c r="B29" s="58" t="s">
        <v>89</v>
      </c>
      <c r="C29" s="62">
        <v>112</v>
      </c>
      <c r="D29" s="62">
        <v>1.07</v>
      </c>
      <c r="E29" s="19">
        <f t="shared" si="0"/>
        <v>205.32283500000003</v>
      </c>
      <c r="F29" s="46">
        <f t="shared" si="2"/>
        <v>100.8</v>
      </c>
      <c r="G29" s="19">
        <f t="shared" si="3"/>
        <v>-10.000000000000002</v>
      </c>
      <c r="H29" s="19">
        <f t="shared" si="1"/>
        <v>184.79055150000002</v>
      </c>
    </row>
    <row r="30" spans="2:8" x14ac:dyDescent="0.3">
      <c r="B30" s="58" t="s">
        <v>73</v>
      </c>
      <c r="C30" s="62">
        <v>1374.65</v>
      </c>
      <c r="D30" s="62">
        <v>1.06</v>
      </c>
      <c r="E30" s="19">
        <f t="shared" si="0"/>
        <v>203.40393</v>
      </c>
      <c r="F30" s="46">
        <f t="shared" si="2"/>
        <v>1237.1850000000002</v>
      </c>
      <c r="G30" s="19">
        <f t="shared" si="3"/>
        <v>-9.9999999999999929</v>
      </c>
      <c r="H30" s="19">
        <f t="shared" si="1"/>
        <v>183.06353700000003</v>
      </c>
    </row>
    <row r="31" spans="2:8" x14ac:dyDescent="0.3">
      <c r="B31" s="58" t="s">
        <v>79</v>
      </c>
      <c r="C31" s="62">
        <v>189.15</v>
      </c>
      <c r="D31" s="62">
        <v>1.06</v>
      </c>
      <c r="E31" s="19">
        <f t="shared" si="0"/>
        <v>203.40393</v>
      </c>
      <c r="F31" s="46">
        <f t="shared" si="2"/>
        <v>170.23500000000001</v>
      </c>
      <c r="G31" s="19">
        <f t="shared" si="3"/>
        <v>-9.9999999999999947</v>
      </c>
      <c r="H31" s="19">
        <f t="shared" si="1"/>
        <v>183.063537</v>
      </c>
    </row>
    <row r="32" spans="2:8" x14ac:dyDescent="0.3">
      <c r="B32" s="58" t="s">
        <v>81</v>
      </c>
      <c r="C32" s="62">
        <v>255.15</v>
      </c>
      <c r="D32" s="62">
        <v>1.03</v>
      </c>
      <c r="E32" s="19">
        <f t="shared" si="0"/>
        <v>197.64721499999999</v>
      </c>
      <c r="F32" s="46">
        <f t="shared" si="2"/>
        <v>229.63500000000002</v>
      </c>
      <c r="G32" s="19">
        <f t="shared" si="3"/>
        <v>-9.9999999999999947</v>
      </c>
      <c r="H32" s="19">
        <f t="shared" si="1"/>
        <v>177.88249350000001</v>
      </c>
    </row>
    <row r="33" spans="2:8" x14ac:dyDescent="0.3">
      <c r="B33" s="58" t="s">
        <v>14</v>
      </c>
      <c r="C33" s="62">
        <v>1528</v>
      </c>
      <c r="D33" s="62">
        <v>0.98</v>
      </c>
      <c r="E33" s="19">
        <f t="shared" si="0"/>
        <v>188.05269000000001</v>
      </c>
      <c r="F33" s="46">
        <f t="shared" si="2"/>
        <v>1375.2</v>
      </c>
      <c r="G33" s="19">
        <f t="shared" si="3"/>
        <v>-9.9999999999999964</v>
      </c>
      <c r="H33" s="19">
        <f t="shared" si="1"/>
        <v>169.24742100000003</v>
      </c>
    </row>
    <row r="34" spans="2:8" x14ac:dyDescent="0.3">
      <c r="B34" s="58" t="s">
        <v>29</v>
      </c>
      <c r="C34" s="62">
        <v>22894.3</v>
      </c>
      <c r="D34" s="62">
        <v>0.97</v>
      </c>
      <c r="E34" s="19">
        <f t="shared" si="0"/>
        <v>186.13378499999999</v>
      </c>
      <c r="F34" s="46">
        <f t="shared" si="2"/>
        <v>20604.87</v>
      </c>
      <c r="G34" s="19">
        <f t="shared" si="3"/>
        <v>-10.000000000000002</v>
      </c>
      <c r="H34" s="19">
        <f t="shared" si="1"/>
        <v>167.52040649999998</v>
      </c>
    </row>
    <row r="35" spans="2:8" x14ac:dyDescent="0.3">
      <c r="B35" s="58" t="s">
        <v>50</v>
      </c>
      <c r="C35" s="62">
        <v>2388.0500000000002</v>
      </c>
      <c r="D35" s="62">
        <v>0.87</v>
      </c>
      <c r="E35" s="19">
        <f t="shared" si="0"/>
        <v>166.94473500000001</v>
      </c>
      <c r="F35" s="46">
        <f t="shared" si="2"/>
        <v>2149.2450000000003</v>
      </c>
      <c r="G35" s="19">
        <f t="shared" si="3"/>
        <v>-9.9999999999999929</v>
      </c>
      <c r="H35" s="19">
        <f t="shared" si="1"/>
        <v>150.25026150000002</v>
      </c>
    </row>
    <row r="36" spans="2:8" x14ac:dyDescent="0.3">
      <c r="B36" s="58" t="s">
        <v>20</v>
      </c>
      <c r="C36" s="62">
        <v>784.8</v>
      </c>
      <c r="D36" s="62">
        <v>0.85</v>
      </c>
      <c r="E36" s="19">
        <f t="shared" si="0"/>
        <v>163.10692499999999</v>
      </c>
      <c r="F36" s="46">
        <f t="shared" si="2"/>
        <v>706.31999999999994</v>
      </c>
      <c r="G36" s="19">
        <f t="shared" si="3"/>
        <v>-10.000000000000004</v>
      </c>
      <c r="H36" s="19">
        <f t="shared" si="1"/>
        <v>146.79623249999997</v>
      </c>
    </row>
    <row r="37" spans="2:8" x14ac:dyDescent="0.3">
      <c r="B37" s="58" t="s">
        <v>66</v>
      </c>
      <c r="C37" s="62">
        <v>651.20000000000005</v>
      </c>
      <c r="D37" s="62">
        <v>0.83</v>
      </c>
      <c r="E37" s="19">
        <f t="shared" si="0"/>
        <v>159.26911499999997</v>
      </c>
      <c r="F37" s="46">
        <f t="shared" si="2"/>
        <v>586.08000000000004</v>
      </c>
      <c r="G37" s="19">
        <f t="shared" si="3"/>
        <v>-10</v>
      </c>
      <c r="H37" s="19">
        <f t="shared" si="1"/>
        <v>143.34220349999998</v>
      </c>
    </row>
    <row r="38" spans="2:8" x14ac:dyDescent="0.3">
      <c r="B38" s="58" t="s">
        <v>90</v>
      </c>
      <c r="C38" s="62">
        <v>1130.8499999999999</v>
      </c>
      <c r="D38" s="62">
        <v>0.83</v>
      </c>
      <c r="E38" s="19">
        <f t="shared" si="0"/>
        <v>159.26911499999997</v>
      </c>
      <c r="F38" s="46">
        <f t="shared" si="2"/>
        <v>1017.765</v>
      </c>
      <c r="G38" s="19">
        <f t="shared" si="3"/>
        <v>-9.9999999999999929</v>
      </c>
      <c r="H38" s="19">
        <f t="shared" si="1"/>
        <v>143.34220349999998</v>
      </c>
    </row>
    <row r="39" spans="2:8" x14ac:dyDescent="0.3">
      <c r="B39" s="58" t="s">
        <v>16</v>
      </c>
      <c r="C39" s="62">
        <v>1734.65</v>
      </c>
      <c r="D39" s="62">
        <v>0.76</v>
      </c>
      <c r="E39" s="19">
        <f t="shared" ref="E39:E56" si="4">$E$58*D39/100</f>
        <v>145.83678</v>
      </c>
      <c r="F39" s="46">
        <f t="shared" si="2"/>
        <v>1561.1850000000002</v>
      </c>
      <c r="G39" s="19">
        <f t="shared" ref="G39:G56" si="5">(F39-C39)/C39*100</f>
        <v>-9.9999999999999947</v>
      </c>
      <c r="H39" s="19">
        <f t="shared" ref="H39:H56" si="6">E39+((E39*G39)/100)</f>
        <v>131.25310200000001</v>
      </c>
    </row>
    <row r="40" spans="2:8" x14ac:dyDescent="0.3">
      <c r="B40" s="58" t="s">
        <v>51</v>
      </c>
      <c r="C40" s="62">
        <v>739.25</v>
      </c>
      <c r="D40" s="62">
        <v>0.74</v>
      </c>
      <c r="E40" s="19">
        <f t="shared" si="4"/>
        <v>141.99896999999999</v>
      </c>
      <c r="F40" s="46">
        <f t="shared" si="2"/>
        <v>665.32500000000005</v>
      </c>
      <c r="G40" s="19">
        <f t="shared" si="5"/>
        <v>-9.9999999999999929</v>
      </c>
      <c r="H40" s="19">
        <f t="shared" si="6"/>
        <v>127.79907299999999</v>
      </c>
    </row>
    <row r="41" spans="2:8" x14ac:dyDescent="0.3">
      <c r="B41" s="58" t="s">
        <v>62</v>
      </c>
      <c r="C41" s="62">
        <v>5159.6000000000004</v>
      </c>
      <c r="D41" s="62">
        <v>0.74</v>
      </c>
      <c r="E41" s="19">
        <f t="shared" si="4"/>
        <v>141.99896999999999</v>
      </c>
      <c r="F41" s="46">
        <f t="shared" si="2"/>
        <v>4643.6400000000003</v>
      </c>
      <c r="G41" s="19">
        <f t="shared" si="5"/>
        <v>-10</v>
      </c>
      <c r="H41" s="19">
        <f t="shared" si="6"/>
        <v>127.79907299999999</v>
      </c>
    </row>
    <row r="42" spans="2:8" x14ac:dyDescent="0.3">
      <c r="B42" s="58" t="s">
        <v>80</v>
      </c>
      <c r="C42" s="62">
        <v>160.30000000000001</v>
      </c>
      <c r="D42" s="62">
        <v>0.74</v>
      </c>
      <c r="E42" s="19">
        <f t="shared" si="4"/>
        <v>141.99896999999999</v>
      </c>
      <c r="F42" s="46">
        <f t="shared" si="2"/>
        <v>144.27000000000001</v>
      </c>
      <c r="G42" s="19">
        <f t="shared" si="5"/>
        <v>-10</v>
      </c>
      <c r="H42" s="19">
        <f t="shared" si="6"/>
        <v>127.79907299999999</v>
      </c>
    </row>
    <row r="43" spans="2:8" x14ac:dyDescent="0.3">
      <c r="B43" s="58" t="s">
        <v>68</v>
      </c>
      <c r="C43" s="62">
        <v>420.95</v>
      </c>
      <c r="D43" s="62">
        <v>0.73</v>
      </c>
      <c r="E43" s="19">
        <f t="shared" si="4"/>
        <v>140.08006499999999</v>
      </c>
      <c r="F43" s="46">
        <f t="shared" si="2"/>
        <v>378.85500000000002</v>
      </c>
      <c r="G43" s="19">
        <f t="shared" si="5"/>
        <v>-9.9999999999999929</v>
      </c>
      <c r="H43" s="19">
        <f t="shared" si="6"/>
        <v>126.0720585</v>
      </c>
    </row>
    <row r="44" spans="2:8" x14ac:dyDescent="0.3">
      <c r="B44" s="58" t="s">
        <v>27</v>
      </c>
      <c r="C44" s="62">
        <v>5024.55</v>
      </c>
      <c r="D44" s="62">
        <v>0.7</v>
      </c>
      <c r="E44" s="19">
        <f t="shared" si="4"/>
        <v>134.32335</v>
      </c>
      <c r="F44" s="46">
        <f t="shared" si="2"/>
        <v>4522.0950000000003</v>
      </c>
      <c r="G44" s="19">
        <f t="shared" si="5"/>
        <v>-9.9999999999999982</v>
      </c>
      <c r="H44" s="19">
        <f t="shared" si="6"/>
        <v>120.89101500000001</v>
      </c>
    </row>
    <row r="45" spans="2:8" x14ac:dyDescent="0.3">
      <c r="B45" s="58" t="s">
        <v>83</v>
      </c>
      <c r="C45" s="62">
        <v>1306.9000000000001</v>
      </c>
      <c r="D45" s="62">
        <v>0.7</v>
      </c>
      <c r="E45" s="19">
        <f t="shared" si="4"/>
        <v>134.32335</v>
      </c>
      <c r="F45" s="46">
        <f t="shared" si="2"/>
        <v>1176.21</v>
      </c>
      <c r="G45" s="19">
        <f t="shared" si="5"/>
        <v>-10.000000000000004</v>
      </c>
      <c r="H45" s="19">
        <f t="shared" si="6"/>
        <v>120.891015</v>
      </c>
    </row>
    <row r="46" spans="2:8" x14ac:dyDescent="0.3">
      <c r="B46" s="58" t="s">
        <v>93</v>
      </c>
      <c r="C46" s="62">
        <v>389.15</v>
      </c>
      <c r="D46" s="62">
        <v>0.68</v>
      </c>
      <c r="E46" s="19">
        <f t="shared" si="4"/>
        <v>130.48554000000001</v>
      </c>
      <c r="F46" s="46">
        <f t="shared" si="2"/>
        <v>350.23500000000001</v>
      </c>
      <c r="G46" s="19">
        <f t="shared" si="5"/>
        <v>-9.9999999999999911</v>
      </c>
      <c r="H46" s="19">
        <f t="shared" si="6"/>
        <v>117.43698600000002</v>
      </c>
    </row>
    <row r="47" spans="2:8" x14ac:dyDescent="0.3">
      <c r="B47" s="58" t="s">
        <v>55</v>
      </c>
      <c r="C47" s="62">
        <v>4691.55</v>
      </c>
      <c r="D47" s="62">
        <v>0.63</v>
      </c>
      <c r="E47" s="19">
        <f t="shared" si="4"/>
        <v>120.89101499999998</v>
      </c>
      <c r="F47" s="46">
        <f t="shared" si="2"/>
        <v>4222.3950000000004</v>
      </c>
      <c r="G47" s="19">
        <f t="shared" si="5"/>
        <v>-9.9999999999999929</v>
      </c>
      <c r="H47" s="19">
        <f t="shared" si="6"/>
        <v>108.80191349999998</v>
      </c>
    </row>
    <row r="48" spans="2:8" x14ac:dyDescent="0.3">
      <c r="B48" s="58" t="s">
        <v>59</v>
      </c>
      <c r="C48" s="62">
        <v>1014.95</v>
      </c>
      <c r="D48" s="62">
        <v>0.63</v>
      </c>
      <c r="E48" s="19">
        <f t="shared" si="4"/>
        <v>120.89101499999998</v>
      </c>
      <c r="F48" s="46">
        <f t="shared" si="2"/>
        <v>913.45500000000004</v>
      </c>
      <c r="G48" s="19">
        <f t="shared" si="5"/>
        <v>-10</v>
      </c>
      <c r="H48" s="19">
        <f t="shared" si="6"/>
        <v>108.80191349999998</v>
      </c>
    </row>
    <row r="49" spans="2:8" x14ac:dyDescent="0.3">
      <c r="B49" s="58" t="s">
        <v>60</v>
      </c>
      <c r="C49" s="62">
        <v>231</v>
      </c>
      <c r="D49" s="62">
        <v>0.62</v>
      </c>
      <c r="E49" s="19">
        <f t="shared" si="4"/>
        <v>118.97210999999999</v>
      </c>
      <c r="F49" s="46">
        <f t="shared" si="2"/>
        <v>207.9</v>
      </c>
      <c r="G49" s="19">
        <f t="shared" si="5"/>
        <v>-9.9999999999999982</v>
      </c>
      <c r="H49" s="19">
        <f t="shared" si="6"/>
        <v>107.07489899999999</v>
      </c>
    </row>
    <row r="50" spans="2:8" x14ac:dyDescent="0.3">
      <c r="B50" s="58" t="s">
        <v>52</v>
      </c>
      <c r="C50" s="62">
        <v>5098.2</v>
      </c>
      <c r="D50" s="62">
        <v>0.61</v>
      </c>
      <c r="E50" s="19">
        <f t="shared" si="4"/>
        <v>117.05320499999999</v>
      </c>
      <c r="F50" s="46">
        <f t="shared" si="2"/>
        <v>4588.38</v>
      </c>
      <c r="G50" s="19">
        <f t="shared" si="5"/>
        <v>-9.9999999999999947</v>
      </c>
      <c r="H50" s="19">
        <f t="shared" si="6"/>
        <v>105.34788449999999</v>
      </c>
    </row>
    <row r="51" spans="2:8" x14ac:dyDescent="0.3">
      <c r="B51" s="58" t="s">
        <v>87</v>
      </c>
      <c r="C51" s="62">
        <v>860.9</v>
      </c>
      <c r="D51" s="62">
        <v>0.61</v>
      </c>
      <c r="E51" s="19">
        <f t="shared" si="4"/>
        <v>117.05320499999999</v>
      </c>
      <c r="F51" s="46">
        <f t="shared" si="2"/>
        <v>774.81</v>
      </c>
      <c r="G51" s="19">
        <f t="shared" si="5"/>
        <v>-10.000000000000004</v>
      </c>
      <c r="H51" s="19">
        <f t="shared" si="6"/>
        <v>105.34788449999999</v>
      </c>
    </row>
    <row r="52" spans="2:8" x14ac:dyDescent="0.3">
      <c r="B52" s="58" t="s">
        <v>63</v>
      </c>
      <c r="C52" s="62">
        <v>3580.1</v>
      </c>
      <c r="D52" s="62">
        <v>0.57999999999999996</v>
      </c>
      <c r="E52" s="19">
        <f t="shared" si="4"/>
        <v>111.29648999999999</v>
      </c>
      <c r="F52" s="46">
        <f t="shared" si="2"/>
        <v>3222.09</v>
      </c>
      <c r="G52" s="19">
        <f t="shared" si="5"/>
        <v>-9.9999999999999929</v>
      </c>
      <c r="H52" s="19">
        <f t="shared" si="6"/>
        <v>100.16684100000001</v>
      </c>
    </row>
    <row r="53" spans="2:8" x14ac:dyDescent="0.3">
      <c r="B53" s="58" t="s">
        <v>61</v>
      </c>
      <c r="C53" s="62">
        <v>3583.6</v>
      </c>
      <c r="D53" s="62">
        <v>0.54</v>
      </c>
      <c r="E53" s="19">
        <f t="shared" si="4"/>
        <v>103.62087</v>
      </c>
      <c r="F53" s="46">
        <f t="shared" si="2"/>
        <v>3225.24</v>
      </c>
      <c r="G53" s="19">
        <f t="shared" si="5"/>
        <v>-10.000000000000004</v>
      </c>
      <c r="H53" s="19">
        <f t="shared" si="6"/>
        <v>93.258782999999994</v>
      </c>
    </row>
    <row r="54" spans="2:8" x14ac:dyDescent="0.3">
      <c r="B54" s="58" t="s">
        <v>67</v>
      </c>
      <c r="C54" s="62">
        <v>2910.1</v>
      </c>
      <c r="D54" s="62">
        <v>0.45</v>
      </c>
      <c r="E54" s="19">
        <f t="shared" si="4"/>
        <v>86.350724999999997</v>
      </c>
      <c r="F54" s="46">
        <f t="shared" si="2"/>
        <v>2619.09</v>
      </c>
      <c r="G54" s="19">
        <f t="shared" si="5"/>
        <v>-9.9999999999999929</v>
      </c>
      <c r="H54" s="19">
        <f t="shared" si="6"/>
        <v>77.715652500000004</v>
      </c>
    </row>
    <row r="55" spans="2:8" x14ac:dyDescent="0.3">
      <c r="B55" s="58" t="s">
        <v>57</v>
      </c>
      <c r="C55" s="62">
        <v>364.7</v>
      </c>
      <c r="D55" s="62">
        <v>0.41</v>
      </c>
      <c r="E55" s="19">
        <f t="shared" si="4"/>
        <v>78.675104999999988</v>
      </c>
      <c r="F55" s="46">
        <f t="shared" si="2"/>
        <v>328.23</v>
      </c>
      <c r="G55" s="19">
        <f t="shared" si="5"/>
        <v>-9.9999999999999929</v>
      </c>
      <c r="H55" s="19">
        <f t="shared" si="6"/>
        <v>70.807594499999993</v>
      </c>
    </row>
    <row r="56" spans="2:8" x14ac:dyDescent="0.3">
      <c r="B56" s="58" t="s">
        <v>91</v>
      </c>
      <c r="C56" s="62">
        <v>687.55</v>
      </c>
      <c r="D56" s="62">
        <v>0.41</v>
      </c>
      <c r="E56" s="19">
        <f t="shared" si="4"/>
        <v>78.675104999999988</v>
      </c>
      <c r="F56" s="46">
        <f t="shared" si="2"/>
        <v>618.79499999999996</v>
      </c>
      <c r="G56" s="19">
        <f t="shared" si="5"/>
        <v>-10</v>
      </c>
      <c r="H56" s="19">
        <f t="shared" si="6"/>
        <v>70.807594499999993</v>
      </c>
    </row>
    <row r="57" spans="2:8" x14ac:dyDescent="0.3">
      <c r="B57" s="17"/>
      <c r="C57" s="17"/>
      <c r="D57" s="16"/>
      <c r="E57" s="16"/>
      <c r="F57" s="16"/>
      <c r="G57" s="16"/>
      <c r="H57" s="16"/>
    </row>
    <row r="58" spans="2:8" ht="21" x14ac:dyDescent="0.4">
      <c r="B58" s="14"/>
      <c r="C58" s="14"/>
      <c r="D58" s="63">
        <f>SUM(D7:D57)</f>
        <v>99.970000000000013</v>
      </c>
      <c r="E58" s="35">
        <v>19189.05</v>
      </c>
      <c r="F58" s="47"/>
      <c r="G58" s="48"/>
      <c r="H58" s="35">
        <f>SUM(H7:H57)</f>
        <v>17264.963956499992</v>
      </c>
    </row>
    <row r="59" spans="2:8" ht="42" x14ac:dyDescent="0.4">
      <c r="B59" s="10"/>
      <c r="C59" s="10"/>
      <c r="D59" s="10"/>
      <c r="E59" s="11" t="s">
        <v>4</v>
      </c>
      <c r="F59" s="12"/>
      <c r="G59" s="13"/>
      <c r="H59" s="11" t="s">
        <v>5</v>
      </c>
    </row>
  </sheetData>
  <sortState xmlns:xlrd2="http://schemas.microsoft.com/office/spreadsheetml/2017/richdata2"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59"/>
  <sheetViews>
    <sheetView zoomScale="80" zoomScaleNormal="80" workbookViewId="0">
      <selection activeCell="E58" sqref="E58"/>
    </sheetView>
  </sheetViews>
  <sheetFormatPr defaultRowHeight="14.4" x14ac:dyDescent="0.3"/>
  <cols>
    <col min="2" max="2" width="49.88671875" customWidth="1"/>
    <col min="3" max="3" width="12.77734375" style="83" customWidth="1"/>
    <col min="4" max="4" width="13.6640625" style="83" customWidth="1"/>
    <col min="5" max="5" width="17.6640625" style="83" customWidth="1"/>
    <col min="6" max="6" width="12.109375" style="83" customWidth="1"/>
    <col min="7" max="7" width="8.109375" style="83" bestFit="1" customWidth="1"/>
    <col min="8" max="8" width="18" style="83" customWidth="1"/>
  </cols>
  <sheetData>
    <row r="2" spans="2:8" x14ac:dyDescent="0.3">
      <c r="B2" s="1"/>
      <c r="C2" s="64"/>
      <c r="D2" s="64"/>
      <c r="E2" s="64"/>
      <c r="F2" s="64"/>
      <c r="G2" s="64"/>
      <c r="H2" s="65"/>
    </row>
    <row r="3" spans="2:8" x14ac:dyDescent="0.3">
      <c r="B3" s="4"/>
      <c r="C3" s="66"/>
      <c r="D3" s="66"/>
      <c r="E3" s="66"/>
      <c r="F3" s="66"/>
      <c r="G3" s="66"/>
      <c r="H3" s="67"/>
    </row>
    <row r="4" spans="2:8" x14ac:dyDescent="0.3">
      <c r="B4" s="4"/>
      <c r="C4" s="66"/>
      <c r="D4" s="66"/>
      <c r="E4" s="66"/>
      <c r="F4" s="66"/>
      <c r="G4" s="66"/>
      <c r="H4" s="67"/>
    </row>
    <row r="5" spans="2:8" x14ac:dyDescent="0.3">
      <c r="B5" s="7"/>
      <c r="C5" s="68"/>
      <c r="D5" s="68"/>
      <c r="E5" s="68"/>
      <c r="F5" s="68"/>
      <c r="G5" s="68"/>
      <c r="H5" s="69"/>
    </row>
    <row r="6" spans="2:8" ht="36" x14ac:dyDescent="0.35">
      <c r="B6" s="15" t="s">
        <v>0</v>
      </c>
      <c r="C6" s="43" t="s">
        <v>6</v>
      </c>
      <c r="D6" s="43" t="s">
        <v>1</v>
      </c>
      <c r="E6" s="44" t="s">
        <v>2</v>
      </c>
      <c r="F6" s="45" t="s">
        <v>3</v>
      </c>
      <c r="G6" s="44" t="s">
        <v>7</v>
      </c>
      <c r="H6" s="44" t="s">
        <v>2</v>
      </c>
    </row>
    <row r="7" spans="2:8" x14ac:dyDescent="0.3">
      <c r="B7" s="58" t="s">
        <v>82</v>
      </c>
      <c r="C7" s="70">
        <v>2550.25</v>
      </c>
      <c r="D7" s="70">
        <v>10.210000000000001</v>
      </c>
      <c r="E7" s="71">
        <f t="shared" ref="E7:E38" si="0">$E$58*D7/100</f>
        <v>1959.2020050000001</v>
      </c>
      <c r="F7" s="72">
        <f t="shared" ref="F7:F38" si="1">C7*1.1</f>
        <v>2805.2750000000001</v>
      </c>
      <c r="G7" s="73">
        <f t="shared" ref="G7:G38" si="2">(F7-C7)/C7*100</f>
        <v>10.000000000000004</v>
      </c>
      <c r="H7" s="71">
        <f t="shared" ref="H7:H38" si="3">E7+((E7*G7)/100)</f>
        <v>2155.1222055000003</v>
      </c>
    </row>
    <row r="8" spans="2:8" x14ac:dyDescent="0.3">
      <c r="B8" s="58" t="s">
        <v>65</v>
      </c>
      <c r="C8" s="70">
        <v>1701.4</v>
      </c>
      <c r="D8" s="70">
        <v>8.9</v>
      </c>
      <c r="E8" s="71">
        <f t="shared" si="0"/>
        <v>1707.82545</v>
      </c>
      <c r="F8" s="72">
        <f t="shared" si="1"/>
        <v>1871.5400000000002</v>
      </c>
      <c r="G8" s="73">
        <f t="shared" si="2"/>
        <v>10.000000000000005</v>
      </c>
      <c r="H8" s="71">
        <f t="shared" si="3"/>
        <v>1878.6079950000001</v>
      </c>
    </row>
    <row r="9" spans="2:8" x14ac:dyDescent="0.3">
      <c r="B9" s="58" t="s">
        <v>71</v>
      </c>
      <c r="C9" s="70">
        <v>934.6</v>
      </c>
      <c r="D9" s="70">
        <v>7.74</v>
      </c>
      <c r="E9" s="71">
        <f t="shared" si="0"/>
        <v>1485.2324699999999</v>
      </c>
      <c r="F9" s="72">
        <f t="shared" si="1"/>
        <v>1028.0600000000002</v>
      </c>
      <c r="G9" s="73">
        <f t="shared" si="2"/>
        <v>10.000000000000016</v>
      </c>
      <c r="H9" s="71">
        <f t="shared" si="3"/>
        <v>1633.7557170000002</v>
      </c>
    </row>
    <row r="10" spans="2:8" x14ac:dyDescent="0.3">
      <c r="B10" s="58" t="s">
        <v>70</v>
      </c>
      <c r="C10" s="70">
        <v>2821.95</v>
      </c>
      <c r="D10" s="70">
        <v>6.1</v>
      </c>
      <c r="E10" s="71">
        <f t="shared" si="0"/>
        <v>1170.5320499999998</v>
      </c>
      <c r="F10" s="72">
        <f t="shared" si="1"/>
        <v>3104.145</v>
      </c>
      <c r="G10" s="73">
        <f t="shared" si="2"/>
        <v>10.000000000000005</v>
      </c>
      <c r="H10" s="71">
        <f t="shared" si="3"/>
        <v>1287.5852549999997</v>
      </c>
    </row>
    <row r="11" spans="2:8" x14ac:dyDescent="0.3">
      <c r="B11" s="58" t="s">
        <v>74</v>
      </c>
      <c r="C11" s="70">
        <v>1335.5</v>
      </c>
      <c r="D11" s="70">
        <v>5.64</v>
      </c>
      <c r="E11" s="71">
        <f t="shared" si="0"/>
        <v>1082.2624199999998</v>
      </c>
      <c r="F11" s="72">
        <f t="shared" si="1"/>
        <v>1469.0500000000002</v>
      </c>
      <c r="G11" s="73">
        <f t="shared" si="2"/>
        <v>10.000000000000012</v>
      </c>
      <c r="H11" s="71">
        <f t="shared" si="3"/>
        <v>1190.488662</v>
      </c>
    </row>
    <row r="12" spans="2:8" x14ac:dyDescent="0.3">
      <c r="B12" s="58" t="s">
        <v>72</v>
      </c>
      <c r="C12" s="70">
        <v>451.6</v>
      </c>
      <c r="D12" s="70">
        <v>4.72</v>
      </c>
      <c r="E12" s="71">
        <f t="shared" si="0"/>
        <v>905.72315999999989</v>
      </c>
      <c r="F12" s="72">
        <f t="shared" si="1"/>
        <v>496.76000000000005</v>
      </c>
      <c r="G12" s="73">
        <f t="shared" si="2"/>
        <v>10.000000000000005</v>
      </c>
      <c r="H12" s="71">
        <f t="shared" si="3"/>
        <v>996.29547599999989</v>
      </c>
    </row>
    <row r="13" spans="2:8" x14ac:dyDescent="0.3">
      <c r="B13" s="58" t="s">
        <v>86</v>
      </c>
      <c r="C13" s="70">
        <v>3302.25</v>
      </c>
      <c r="D13" s="70">
        <v>4</v>
      </c>
      <c r="E13" s="71">
        <f t="shared" si="0"/>
        <v>767.56200000000001</v>
      </c>
      <c r="F13" s="72">
        <f t="shared" si="1"/>
        <v>3632.4750000000004</v>
      </c>
      <c r="G13" s="73">
        <f t="shared" si="2"/>
        <v>10.000000000000012</v>
      </c>
      <c r="H13" s="71">
        <f t="shared" si="3"/>
        <v>844.31820000000016</v>
      </c>
    </row>
    <row r="14" spans="2:8" x14ac:dyDescent="0.3">
      <c r="B14" s="58" t="s">
        <v>76</v>
      </c>
      <c r="C14" s="70">
        <v>2475.5500000000002</v>
      </c>
      <c r="D14" s="70">
        <v>3.54</v>
      </c>
      <c r="E14" s="71">
        <f t="shared" si="0"/>
        <v>679.29236999999989</v>
      </c>
      <c r="F14" s="72">
        <f t="shared" si="1"/>
        <v>2723.1050000000005</v>
      </c>
      <c r="G14" s="73">
        <f t="shared" si="2"/>
        <v>10.000000000000012</v>
      </c>
      <c r="H14" s="71">
        <f t="shared" si="3"/>
        <v>747.22160699999995</v>
      </c>
    </row>
    <row r="15" spans="2:8" x14ac:dyDescent="0.3">
      <c r="B15" s="58" t="s">
        <v>75</v>
      </c>
      <c r="C15" s="70">
        <v>1846.55</v>
      </c>
      <c r="D15" s="70">
        <v>3.21</v>
      </c>
      <c r="E15" s="71">
        <f t="shared" si="0"/>
        <v>615.96850500000005</v>
      </c>
      <c r="F15" s="72">
        <f t="shared" si="1"/>
        <v>2031.2050000000002</v>
      </c>
      <c r="G15" s="73">
        <f t="shared" si="2"/>
        <v>10.000000000000012</v>
      </c>
      <c r="H15" s="71">
        <f t="shared" si="3"/>
        <v>677.56535550000012</v>
      </c>
    </row>
    <row r="16" spans="2:8" x14ac:dyDescent="0.3">
      <c r="B16" s="58" t="s">
        <v>54</v>
      </c>
      <c r="C16" s="70">
        <v>987.45</v>
      </c>
      <c r="D16" s="70">
        <v>3.2</v>
      </c>
      <c r="E16" s="71">
        <f t="shared" si="0"/>
        <v>614.04959999999994</v>
      </c>
      <c r="F16" s="72">
        <f t="shared" si="1"/>
        <v>1086.1950000000002</v>
      </c>
      <c r="G16" s="73">
        <f t="shared" si="2"/>
        <v>10.000000000000012</v>
      </c>
      <c r="H16" s="71">
        <f t="shared" si="3"/>
        <v>675.45456000000001</v>
      </c>
    </row>
    <row r="17" spans="2:8" x14ac:dyDescent="0.3">
      <c r="B17" s="58" t="s">
        <v>69</v>
      </c>
      <c r="C17" s="70">
        <v>2678.15</v>
      </c>
      <c r="D17" s="70">
        <v>2.83</v>
      </c>
      <c r="E17" s="71">
        <f t="shared" si="0"/>
        <v>543.05011500000001</v>
      </c>
      <c r="F17" s="72">
        <f t="shared" si="1"/>
        <v>2945.9650000000001</v>
      </c>
      <c r="G17" s="73">
        <f t="shared" si="2"/>
        <v>10.000000000000002</v>
      </c>
      <c r="H17" s="71">
        <f t="shared" si="3"/>
        <v>597.35512649999998</v>
      </c>
    </row>
    <row r="18" spans="2:8" x14ac:dyDescent="0.3">
      <c r="B18" s="58" t="s">
        <v>58</v>
      </c>
      <c r="C18" s="70">
        <v>878.75</v>
      </c>
      <c r="D18" s="70">
        <v>2.61</v>
      </c>
      <c r="E18" s="71">
        <f t="shared" si="0"/>
        <v>500.83420499999994</v>
      </c>
      <c r="F18" s="72">
        <f t="shared" si="1"/>
        <v>966.62500000000011</v>
      </c>
      <c r="G18" s="73">
        <f t="shared" si="2"/>
        <v>10.000000000000012</v>
      </c>
      <c r="H18" s="71">
        <f t="shared" si="3"/>
        <v>550.91762549999999</v>
      </c>
    </row>
    <row r="19" spans="2:8" x14ac:dyDescent="0.3">
      <c r="B19" s="58" t="s">
        <v>84</v>
      </c>
      <c r="C19" s="70">
        <v>572.85</v>
      </c>
      <c r="D19" s="70">
        <v>2.6</v>
      </c>
      <c r="E19" s="71">
        <f t="shared" si="0"/>
        <v>498.9153</v>
      </c>
      <c r="F19" s="72">
        <f t="shared" si="1"/>
        <v>630.1350000000001</v>
      </c>
      <c r="G19" s="73">
        <f t="shared" si="2"/>
        <v>10.000000000000014</v>
      </c>
      <c r="H19" s="71">
        <f t="shared" si="3"/>
        <v>548.8068300000001</v>
      </c>
    </row>
    <row r="20" spans="2:8" x14ac:dyDescent="0.3">
      <c r="B20" s="58" t="s">
        <v>56</v>
      </c>
      <c r="C20" s="70">
        <v>7160.6</v>
      </c>
      <c r="D20" s="70">
        <v>2.2599999999999998</v>
      </c>
      <c r="E20" s="71">
        <f t="shared" si="0"/>
        <v>433.67252999999999</v>
      </c>
      <c r="F20" s="72">
        <f t="shared" si="1"/>
        <v>7876.6600000000008</v>
      </c>
      <c r="G20" s="73">
        <f t="shared" si="2"/>
        <v>10.000000000000005</v>
      </c>
      <c r="H20" s="71">
        <f t="shared" si="3"/>
        <v>477.039783</v>
      </c>
    </row>
    <row r="21" spans="2:8" x14ac:dyDescent="0.3">
      <c r="B21" s="58" t="s">
        <v>53</v>
      </c>
      <c r="C21" s="70">
        <v>3362.05</v>
      </c>
      <c r="D21" s="70">
        <v>1.79</v>
      </c>
      <c r="E21" s="71">
        <f t="shared" si="0"/>
        <v>343.48399499999999</v>
      </c>
      <c r="F21" s="72">
        <f t="shared" si="1"/>
        <v>3698.2550000000006</v>
      </c>
      <c r="G21" s="73">
        <f t="shared" si="2"/>
        <v>10.000000000000011</v>
      </c>
      <c r="H21" s="71">
        <f t="shared" si="3"/>
        <v>377.83239450000002</v>
      </c>
    </row>
    <row r="22" spans="2:8" x14ac:dyDescent="0.3">
      <c r="B22" s="58" t="s">
        <v>77</v>
      </c>
      <c r="C22" s="70">
        <v>1453.6</v>
      </c>
      <c r="D22" s="70">
        <v>1.54</v>
      </c>
      <c r="E22" s="71">
        <f t="shared" si="0"/>
        <v>295.51137</v>
      </c>
      <c r="F22" s="72">
        <f t="shared" si="1"/>
        <v>1598.96</v>
      </c>
      <c r="G22" s="73">
        <f t="shared" si="2"/>
        <v>10.000000000000009</v>
      </c>
      <c r="H22" s="71">
        <f t="shared" si="3"/>
        <v>325.06250700000004</v>
      </c>
    </row>
    <row r="23" spans="2:8" x14ac:dyDescent="0.3">
      <c r="B23" s="58" t="s">
        <v>78</v>
      </c>
      <c r="C23" s="70">
        <v>9789.0499999999993</v>
      </c>
      <c r="D23" s="70">
        <v>1.54</v>
      </c>
      <c r="E23" s="71">
        <f t="shared" si="0"/>
        <v>295.51137</v>
      </c>
      <c r="F23" s="72">
        <f t="shared" si="1"/>
        <v>10767.955</v>
      </c>
      <c r="G23" s="73">
        <f t="shared" si="2"/>
        <v>10.000000000000007</v>
      </c>
      <c r="H23" s="71">
        <f t="shared" si="3"/>
        <v>325.06250700000004</v>
      </c>
    </row>
    <row r="24" spans="2:8" x14ac:dyDescent="0.3">
      <c r="B24" s="58" t="s">
        <v>17</v>
      </c>
      <c r="C24" s="70">
        <v>3047.65</v>
      </c>
      <c r="D24" s="70">
        <v>1.51</v>
      </c>
      <c r="E24" s="71">
        <f t="shared" si="0"/>
        <v>289.75465499999996</v>
      </c>
      <c r="F24" s="72">
        <f t="shared" si="1"/>
        <v>3352.4150000000004</v>
      </c>
      <c r="G24" s="73">
        <f t="shared" si="2"/>
        <v>10.000000000000011</v>
      </c>
      <c r="H24" s="71">
        <f t="shared" si="3"/>
        <v>318.7301205</v>
      </c>
    </row>
    <row r="25" spans="2:8" x14ac:dyDescent="0.3">
      <c r="B25" s="58" t="s">
        <v>64</v>
      </c>
      <c r="C25" s="70">
        <v>1187.95</v>
      </c>
      <c r="D25" s="70">
        <v>1.49</v>
      </c>
      <c r="E25" s="71">
        <f t="shared" si="0"/>
        <v>285.91684499999997</v>
      </c>
      <c r="F25" s="72">
        <f t="shared" si="1"/>
        <v>1306.7450000000001</v>
      </c>
      <c r="G25" s="73">
        <f t="shared" si="2"/>
        <v>10.000000000000005</v>
      </c>
      <c r="H25" s="71">
        <f t="shared" si="3"/>
        <v>314.50852949999995</v>
      </c>
    </row>
    <row r="26" spans="2:8" x14ac:dyDescent="0.3">
      <c r="B26" s="58" t="s">
        <v>85</v>
      </c>
      <c r="C26" s="70">
        <v>1051.5999999999999</v>
      </c>
      <c r="D26" s="70">
        <v>1.34</v>
      </c>
      <c r="E26" s="71">
        <f t="shared" si="0"/>
        <v>257.13327000000004</v>
      </c>
      <c r="F26" s="72">
        <f t="shared" si="1"/>
        <v>1156.76</v>
      </c>
      <c r="G26" s="73">
        <f t="shared" si="2"/>
        <v>10.000000000000009</v>
      </c>
      <c r="H26" s="71">
        <f t="shared" si="3"/>
        <v>282.84659700000009</v>
      </c>
    </row>
    <row r="27" spans="2:8" x14ac:dyDescent="0.3">
      <c r="B27" s="58" t="s">
        <v>88</v>
      </c>
      <c r="C27" s="70">
        <v>595.54999999999995</v>
      </c>
      <c r="D27" s="70">
        <v>1.24</v>
      </c>
      <c r="E27" s="71">
        <f t="shared" si="0"/>
        <v>237.94421999999997</v>
      </c>
      <c r="F27" s="72">
        <f t="shared" si="1"/>
        <v>655.10500000000002</v>
      </c>
      <c r="G27" s="73">
        <f t="shared" si="2"/>
        <v>10.000000000000012</v>
      </c>
      <c r="H27" s="71">
        <f t="shared" si="3"/>
        <v>261.73864200000003</v>
      </c>
    </row>
    <row r="28" spans="2:8" x14ac:dyDescent="0.3">
      <c r="B28" s="58" t="s">
        <v>92</v>
      </c>
      <c r="C28" s="70">
        <v>8294.75</v>
      </c>
      <c r="D28" s="70">
        <v>1.1299999999999999</v>
      </c>
      <c r="E28" s="71">
        <f t="shared" si="0"/>
        <v>216.836265</v>
      </c>
      <c r="F28" s="72">
        <f t="shared" si="1"/>
        <v>9124.2250000000004</v>
      </c>
      <c r="G28" s="73">
        <f t="shared" si="2"/>
        <v>10.000000000000005</v>
      </c>
      <c r="H28" s="71">
        <f t="shared" si="3"/>
        <v>238.5198915</v>
      </c>
    </row>
    <row r="29" spans="2:8" x14ac:dyDescent="0.3">
      <c r="B29" s="58" t="s">
        <v>89</v>
      </c>
      <c r="C29" s="70">
        <v>112</v>
      </c>
      <c r="D29" s="70">
        <v>1.07</v>
      </c>
      <c r="E29" s="71">
        <f t="shared" si="0"/>
        <v>205.32283500000003</v>
      </c>
      <c r="F29" s="72">
        <f t="shared" si="1"/>
        <v>123.20000000000002</v>
      </c>
      <c r="G29" s="73">
        <f t="shared" si="2"/>
        <v>10.000000000000016</v>
      </c>
      <c r="H29" s="71">
        <f t="shared" si="3"/>
        <v>225.85511850000006</v>
      </c>
    </row>
    <row r="30" spans="2:8" x14ac:dyDescent="0.3">
      <c r="B30" s="58" t="s">
        <v>73</v>
      </c>
      <c r="C30" s="70">
        <v>1374.65</v>
      </c>
      <c r="D30" s="70">
        <v>1.06</v>
      </c>
      <c r="E30" s="71">
        <f t="shared" si="0"/>
        <v>203.40393</v>
      </c>
      <c r="F30" s="72">
        <f t="shared" si="1"/>
        <v>1512.1150000000002</v>
      </c>
      <c r="G30" s="73">
        <f t="shared" si="2"/>
        <v>10.000000000000011</v>
      </c>
      <c r="H30" s="71">
        <f t="shared" si="3"/>
        <v>223.74432300000001</v>
      </c>
    </row>
    <row r="31" spans="2:8" x14ac:dyDescent="0.3">
      <c r="B31" s="58" t="s">
        <v>79</v>
      </c>
      <c r="C31" s="70">
        <v>189.15</v>
      </c>
      <c r="D31" s="70">
        <v>1.06</v>
      </c>
      <c r="E31" s="71">
        <f t="shared" si="0"/>
        <v>203.40393</v>
      </c>
      <c r="F31" s="72">
        <f t="shared" si="1"/>
        <v>208.06500000000003</v>
      </c>
      <c r="G31" s="73">
        <f t="shared" si="2"/>
        <v>10.000000000000011</v>
      </c>
      <c r="H31" s="71">
        <f t="shared" si="3"/>
        <v>223.74432300000001</v>
      </c>
    </row>
    <row r="32" spans="2:8" x14ac:dyDescent="0.3">
      <c r="B32" s="58" t="s">
        <v>81</v>
      </c>
      <c r="C32" s="70">
        <v>255.15</v>
      </c>
      <c r="D32" s="70">
        <v>1.03</v>
      </c>
      <c r="E32" s="71">
        <f t="shared" si="0"/>
        <v>197.64721499999999</v>
      </c>
      <c r="F32" s="72">
        <f t="shared" si="1"/>
        <v>280.66500000000002</v>
      </c>
      <c r="G32" s="73">
        <f t="shared" si="2"/>
        <v>10.000000000000005</v>
      </c>
      <c r="H32" s="71">
        <f t="shared" si="3"/>
        <v>217.4119365</v>
      </c>
    </row>
    <row r="33" spans="2:8" x14ac:dyDescent="0.3">
      <c r="B33" s="58" t="s">
        <v>14</v>
      </c>
      <c r="C33" s="70">
        <v>1528</v>
      </c>
      <c r="D33" s="70">
        <v>0.98</v>
      </c>
      <c r="E33" s="71">
        <f t="shared" si="0"/>
        <v>188.05269000000001</v>
      </c>
      <c r="F33" s="72">
        <f t="shared" si="1"/>
        <v>1680.8000000000002</v>
      </c>
      <c r="G33" s="73">
        <f t="shared" si="2"/>
        <v>10.000000000000012</v>
      </c>
      <c r="H33" s="71">
        <f t="shared" si="3"/>
        <v>206.85795900000005</v>
      </c>
    </row>
    <row r="34" spans="2:8" x14ac:dyDescent="0.3">
      <c r="B34" s="58" t="s">
        <v>29</v>
      </c>
      <c r="C34" s="70">
        <v>22894.3</v>
      </c>
      <c r="D34" s="70">
        <v>0.97</v>
      </c>
      <c r="E34" s="71">
        <f t="shared" si="0"/>
        <v>186.13378499999999</v>
      </c>
      <c r="F34" s="72">
        <f t="shared" si="1"/>
        <v>25183.73</v>
      </c>
      <c r="G34" s="73">
        <f t="shared" si="2"/>
        <v>10.000000000000002</v>
      </c>
      <c r="H34" s="71">
        <f t="shared" si="3"/>
        <v>204.7471635</v>
      </c>
    </row>
    <row r="35" spans="2:8" x14ac:dyDescent="0.3">
      <c r="B35" s="58" t="s">
        <v>50</v>
      </c>
      <c r="C35" s="70">
        <v>2388.0500000000002</v>
      </c>
      <c r="D35" s="70">
        <v>0.87</v>
      </c>
      <c r="E35" s="71">
        <f t="shared" si="0"/>
        <v>166.94473500000001</v>
      </c>
      <c r="F35" s="72">
        <f t="shared" si="1"/>
        <v>2626.8550000000005</v>
      </c>
      <c r="G35" s="73">
        <f t="shared" si="2"/>
        <v>10.000000000000012</v>
      </c>
      <c r="H35" s="71">
        <f t="shared" si="3"/>
        <v>183.63920850000002</v>
      </c>
    </row>
    <row r="36" spans="2:8" x14ac:dyDescent="0.3">
      <c r="B36" s="58" t="s">
        <v>20</v>
      </c>
      <c r="C36" s="70">
        <v>784.8</v>
      </c>
      <c r="D36" s="70">
        <v>0.85</v>
      </c>
      <c r="E36" s="71">
        <f t="shared" si="0"/>
        <v>163.10692499999999</v>
      </c>
      <c r="F36" s="72">
        <f t="shared" si="1"/>
        <v>863.28</v>
      </c>
      <c r="G36" s="73">
        <f t="shared" si="2"/>
        <v>10.000000000000004</v>
      </c>
      <c r="H36" s="71">
        <f t="shared" si="3"/>
        <v>179.41761750000001</v>
      </c>
    </row>
    <row r="37" spans="2:8" x14ac:dyDescent="0.3">
      <c r="B37" s="58" t="s">
        <v>66</v>
      </c>
      <c r="C37" s="70">
        <v>651.20000000000005</v>
      </c>
      <c r="D37" s="70">
        <v>0.83</v>
      </c>
      <c r="E37" s="71">
        <f t="shared" si="0"/>
        <v>159.26911499999997</v>
      </c>
      <c r="F37" s="72">
        <f t="shared" si="1"/>
        <v>716.32000000000016</v>
      </c>
      <c r="G37" s="73">
        <f t="shared" si="2"/>
        <v>10.000000000000018</v>
      </c>
      <c r="H37" s="71">
        <f t="shared" si="3"/>
        <v>175.19602649999999</v>
      </c>
    </row>
    <row r="38" spans="2:8" x14ac:dyDescent="0.3">
      <c r="B38" s="58" t="s">
        <v>90</v>
      </c>
      <c r="C38" s="70">
        <v>1130.8499999999999</v>
      </c>
      <c r="D38" s="70">
        <v>0.83</v>
      </c>
      <c r="E38" s="71">
        <f t="shared" si="0"/>
        <v>159.26911499999997</v>
      </c>
      <c r="F38" s="72">
        <f t="shared" si="1"/>
        <v>1243.9349999999999</v>
      </c>
      <c r="G38" s="73">
        <f t="shared" si="2"/>
        <v>10.000000000000004</v>
      </c>
      <c r="H38" s="71">
        <f t="shared" si="3"/>
        <v>175.19602649999996</v>
      </c>
    </row>
    <row r="39" spans="2:8" x14ac:dyDescent="0.3">
      <c r="B39" s="58" t="s">
        <v>16</v>
      </c>
      <c r="C39" s="70">
        <v>1734.65</v>
      </c>
      <c r="D39" s="70">
        <v>0.76</v>
      </c>
      <c r="E39" s="71">
        <f t="shared" ref="E39:E56" si="4">$E$58*D39/100</f>
        <v>145.83678</v>
      </c>
      <c r="F39" s="72">
        <f t="shared" ref="F39:F56" si="5">C39*1.1</f>
        <v>1908.1150000000002</v>
      </c>
      <c r="G39" s="73">
        <f t="shared" ref="G39:G56" si="6">(F39-C39)/C39*100</f>
        <v>10.000000000000007</v>
      </c>
      <c r="H39" s="71">
        <f t="shared" ref="H39:H56" si="7">E39+((E39*G39)/100)</f>
        <v>160.42045800000002</v>
      </c>
    </row>
    <row r="40" spans="2:8" x14ac:dyDescent="0.3">
      <c r="B40" s="58" t="s">
        <v>51</v>
      </c>
      <c r="C40" s="70">
        <v>739.25</v>
      </c>
      <c r="D40" s="70">
        <v>0.74</v>
      </c>
      <c r="E40" s="71">
        <f t="shared" si="4"/>
        <v>141.99896999999999</v>
      </c>
      <c r="F40" s="72">
        <f t="shared" si="5"/>
        <v>813.17500000000007</v>
      </c>
      <c r="G40" s="73">
        <f t="shared" si="6"/>
        <v>10.000000000000009</v>
      </c>
      <c r="H40" s="71">
        <f t="shared" si="7"/>
        <v>156.19886700000001</v>
      </c>
    </row>
    <row r="41" spans="2:8" x14ac:dyDescent="0.3">
      <c r="B41" s="58" t="s">
        <v>62</v>
      </c>
      <c r="C41" s="70">
        <v>5159.6000000000004</v>
      </c>
      <c r="D41" s="70">
        <v>0.74</v>
      </c>
      <c r="E41" s="71">
        <f t="shared" si="4"/>
        <v>141.99896999999999</v>
      </c>
      <c r="F41" s="72">
        <f t="shared" si="5"/>
        <v>5675.5600000000013</v>
      </c>
      <c r="G41" s="73">
        <f t="shared" si="6"/>
        <v>10.000000000000018</v>
      </c>
      <c r="H41" s="71">
        <f t="shared" si="7"/>
        <v>156.19886700000001</v>
      </c>
    </row>
    <row r="42" spans="2:8" x14ac:dyDescent="0.3">
      <c r="B42" s="58" t="s">
        <v>80</v>
      </c>
      <c r="C42" s="70">
        <v>160.30000000000001</v>
      </c>
      <c r="D42" s="70">
        <v>0.74</v>
      </c>
      <c r="E42" s="71">
        <f t="shared" si="4"/>
        <v>141.99896999999999</v>
      </c>
      <c r="F42" s="72">
        <f t="shared" si="5"/>
        <v>176.33000000000004</v>
      </c>
      <c r="G42" s="73">
        <f t="shared" si="6"/>
        <v>10.000000000000018</v>
      </c>
      <c r="H42" s="71">
        <f t="shared" si="7"/>
        <v>156.19886700000001</v>
      </c>
    </row>
    <row r="43" spans="2:8" x14ac:dyDescent="0.3">
      <c r="B43" s="58" t="s">
        <v>68</v>
      </c>
      <c r="C43" s="70">
        <v>420.95</v>
      </c>
      <c r="D43" s="70">
        <v>0.73</v>
      </c>
      <c r="E43" s="71">
        <f t="shared" si="4"/>
        <v>140.08006499999999</v>
      </c>
      <c r="F43" s="72">
        <f t="shared" si="5"/>
        <v>463.04500000000002</v>
      </c>
      <c r="G43" s="73">
        <f t="shared" si="6"/>
        <v>10.000000000000005</v>
      </c>
      <c r="H43" s="71">
        <f t="shared" si="7"/>
        <v>154.08807149999998</v>
      </c>
    </row>
    <row r="44" spans="2:8" x14ac:dyDescent="0.3">
      <c r="B44" s="58" t="s">
        <v>27</v>
      </c>
      <c r="C44" s="70">
        <v>5024.55</v>
      </c>
      <c r="D44" s="70">
        <v>0.7</v>
      </c>
      <c r="E44" s="71">
        <f t="shared" si="4"/>
        <v>134.32335</v>
      </c>
      <c r="F44" s="72">
        <f t="shared" si="5"/>
        <v>5527.005000000001</v>
      </c>
      <c r="G44" s="73">
        <f t="shared" si="6"/>
        <v>10.000000000000016</v>
      </c>
      <c r="H44" s="71">
        <f t="shared" si="7"/>
        <v>147.75568500000003</v>
      </c>
    </row>
    <row r="45" spans="2:8" x14ac:dyDescent="0.3">
      <c r="B45" s="58" t="s">
        <v>83</v>
      </c>
      <c r="C45" s="70">
        <v>1306.9000000000001</v>
      </c>
      <c r="D45" s="70">
        <v>0.7</v>
      </c>
      <c r="E45" s="71">
        <f t="shared" si="4"/>
        <v>134.32335</v>
      </c>
      <c r="F45" s="72">
        <f t="shared" si="5"/>
        <v>1437.5900000000001</v>
      </c>
      <c r="G45" s="73">
        <f t="shared" si="6"/>
        <v>10.000000000000004</v>
      </c>
      <c r="H45" s="71">
        <f t="shared" si="7"/>
        <v>147.755685</v>
      </c>
    </row>
    <row r="46" spans="2:8" x14ac:dyDescent="0.3">
      <c r="B46" s="58" t="s">
        <v>93</v>
      </c>
      <c r="C46" s="70">
        <v>389.15</v>
      </c>
      <c r="D46" s="70">
        <v>0.68</v>
      </c>
      <c r="E46" s="71">
        <f t="shared" si="4"/>
        <v>130.48554000000001</v>
      </c>
      <c r="F46" s="72">
        <f t="shared" si="5"/>
        <v>428.065</v>
      </c>
      <c r="G46" s="73">
        <f t="shared" si="6"/>
        <v>10.000000000000005</v>
      </c>
      <c r="H46" s="71">
        <f t="shared" si="7"/>
        <v>143.53409400000001</v>
      </c>
    </row>
    <row r="47" spans="2:8" x14ac:dyDescent="0.3">
      <c r="B47" s="58" t="s">
        <v>55</v>
      </c>
      <c r="C47" s="70">
        <v>4691.55</v>
      </c>
      <c r="D47" s="70">
        <v>0.63</v>
      </c>
      <c r="E47" s="71">
        <f t="shared" si="4"/>
        <v>120.89101499999998</v>
      </c>
      <c r="F47" s="72">
        <f t="shared" si="5"/>
        <v>5160.7050000000008</v>
      </c>
      <c r="G47" s="73">
        <f t="shared" si="6"/>
        <v>10.000000000000012</v>
      </c>
      <c r="H47" s="71">
        <f t="shared" si="7"/>
        <v>132.98011650000001</v>
      </c>
    </row>
    <row r="48" spans="2:8" x14ac:dyDescent="0.3">
      <c r="B48" s="58" t="s">
        <v>59</v>
      </c>
      <c r="C48" s="70">
        <v>1014.95</v>
      </c>
      <c r="D48" s="70">
        <v>0.63</v>
      </c>
      <c r="E48" s="71">
        <f t="shared" si="4"/>
        <v>120.89101499999998</v>
      </c>
      <c r="F48" s="72">
        <f t="shared" si="5"/>
        <v>1116.4450000000002</v>
      </c>
      <c r="G48" s="73">
        <f t="shared" si="6"/>
        <v>10.000000000000012</v>
      </c>
      <c r="H48" s="71">
        <f t="shared" si="7"/>
        <v>132.98011650000001</v>
      </c>
    </row>
    <row r="49" spans="2:8" x14ac:dyDescent="0.3">
      <c r="B49" s="58" t="s">
        <v>60</v>
      </c>
      <c r="C49" s="70">
        <v>231</v>
      </c>
      <c r="D49" s="70">
        <v>0.62</v>
      </c>
      <c r="E49" s="71">
        <f t="shared" si="4"/>
        <v>118.97210999999999</v>
      </c>
      <c r="F49" s="72">
        <f t="shared" si="5"/>
        <v>254.10000000000002</v>
      </c>
      <c r="G49" s="73">
        <f t="shared" si="6"/>
        <v>10.000000000000011</v>
      </c>
      <c r="H49" s="71">
        <f t="shared" si="7"/>
        <v>130.86932099999999</v>
      </c>
    </row>
    <row r="50" spans="2:8" x14ac:dyDescent="0.3">
      <c r="B50" s="58" t="s">
        <v>52</v>
      </c>
      <c r="C50" s="70">
        <v>5098.2</v>
      </c>
      <c r="D50" s="70">
        <v>0.61</v>
      </c>
      <c r="E50" s="71">
        <f t="shared" si="4"/>
        <v>117.05320499999999</v>
      </c>
      <c r="F50" s="72">
        <f t="shared" si="5"/>
        <v>5608.02</v>
      </c>
      <c r="G50" s="73">
        <f t="shared" si="6"/>
        <v>10.000000000000012</v>
      </c>
      <c r="H50" s="71">
        <f t="shared" si="7"/>
        <v>128.75852550000002</v>
      </c>
    </row>
    <row r="51" spans="2:8" x14ac:dyDescent="0.3">
      <c r="B51" s="58" t="s">
        <v>87</v>
      </c>
      <c r="C51" s="70">
        <v>860.9</v>
      </c>
      <c r="D51" s="70">
        <v>0.61</v>
      </c>
      <c r="E51" s="71">
        <f t="shared" si="4"/>
        <v>117.05320499999999</v>
      </c>
      <c r="F51" s="72">
        <f t="shared" si="5"/>
        <v>946.99</v>
      </c>
      <c r="G51" s="73">
        <f t="shared" si="6"/>
        <v>10.000000000000004</v>
      </c>
      <c r="H51" s="71">
        <f t="shared" si="7"/>
        <v>128.75852549999999</v>
      </c>
    </row>
    <row r="52" spans="2:8" x14ac:dyDescent="0.3">
      <c r="B52" s="58" t="s">
        <v>63</v>
      </c>
      <c r="C52" s="70">
        <v>3580.1</v>
      </c>
      <c r="D52" s="70">
        <v>0.57999999999999996</v>
      </c>
      <c r="E52" s="71">
        <f t="shared" si="4"/>
        <v>111.29648999999999</v>
      </c>
      <c r="F52" s="72">
        <f t="shared" si="5"/>
        <v>3938.11</v>
      </c>
      <c r="G52" s="73">
        <f t="shared" si="6"/>
        <v>10.000000000000005</v>
      </c>
      <c r="H52" s="71">
        <f t="shared" si="7"/>
        <v>122.42613899999999</v>
      </c>
    </row>
    <row r="53" spans="2:8" x14ac:dyDescent="0.3">
      <c r="B53" s="58" t="s">
        <v>61</v>
      </c>
      <c r="C53" s="70">
        <v>3583.6</v>
      </c>
      <c r="D53" s="70">
        <v>0.54</v>
      </c>
      <c r="E53" s="71">
        <f t="shared" si="4"/>
        <v>103.62087</v>
      </c>
      <c r="F53" s="72">
        <f t="shared" si="5"/>
        <v>3941.96</v>
      </c>
      <c r="G53" s="73">
        <f t="shared" si="6"/>
        <v>10.000000000000004</v>
      </c>
      <c r="H53" s="71">
        <f t="shared" si="7"/>
        <v>113.982957</v>
      </c>
    </row>
    <row r="54" spans="2:8" x14ac:dyDescent="0.3">
      <c r="B54" s="58" t="s">
        <v>67</v>
      </c>
      <c r="C54" s="70">
        <v>2910.1</v>
      </c>
      <c r="D54" s="70">
        <v>0.45</v>
      </c>
      <c r="E54" s="71">
        <f t="shared" si="4"/>
        <v>86.350724999999997</v>
      </c>
      <c r="F54" s="72">
        <f t="shared" si="5"/>
        <v>3201.11</v>
      </c>
      <c r="G54" s="73">
        <f t="shared" si="6"/>
        <v>10.000000000000007</v>
      </c>
      <c r="H54" s="71">
        <f t="shared" si="7"/>
        <v>94.985797500000004</v>
      </c>
    </row>
    <row r="55" spans="2:8" x14ac:dyDescent="0.3">
      <c r="B55" s="58" t="s">
        <v>57</v>
      </c>
      <c r="C55" s="70">
        <v>364.7</v>
      </c>
      <c r="D55" s="70">
        <v>0.41</v>
      </c>
      <c r="E55" s="71">
        <f t="shared" si="4"/>
        <v>78.675104999999988</v>
      </c>
      <c r="F55" s="72">
        <f t="shared" si="5"/>
        <v>401.17</v>
      </c>
      <c r="G55" s="73">
        <f t="shared" si="6"/>
        <v>10.000000000000007</v>
      </c>
      <c r="H55" s="71">
        <f t="shared" si="7"/>
        <v>86.542615499999997</v>
      </c>
    </row>
    <row r="56" spans="2:8" x14ac:dyDescent="0.3">
      <c r="B56" s="58" t="s">
        <v>91</v>
      </c>
      <c r="C56" s="70">
        <v>687.55</v>
      </c>
      <c r="D56" s="70">
        <v>0.41</v>
      </c>
      <c r="E56" s="71">
        <f t="shared" si="4"/>
        <v>78.675104999999988</v>
      </c>
      <c r="F56" s="72">
        <f t="shared" si="5"/>
        <v>756.30500000000006</v>
      </c>
      <c r="G56" s="73">
        <f t="shared" si="6"/>
        <v>10.000000000000018</v>
      </c>
      <c r="H56" s="71">
        <f t="shared" si="7"/>
        <v>86.542615499999997</v>
      </c>
    </row>
    <row r="57" spans="2:8" x14ac:dyDescent="0.3">
      <c r="B57" s="17"/>
      <c r="C57" s="72"/>
      <c r="D57" s="71"/>
      <c r="E57" s="71"/>
      <c r="F57" s="72"/>
      <c r="G57" s="71"/>
      <c r="H57" s="71"/>
    </row>
    <row r="58" spans="2:8" ht="21" x14ac:dyDescent="0.3">
      <c r="B58" s="14"/>
      <c r="C58" s="74"/>
      <c r="D58" s="75">
        <f>SUM(D7:D57)</f>
        <v>99.970000000000013</v>
      </c>
      <c r="E58" s="76">
        <v>19189.05</v>
      </c>
      <c r="F58" s="77"/>
      <c r="G58" s="78"/>
      <c r="H58" s="76">
        <f>SUM(H7:H57)</f>
        <v>21101.622613499996</v>
      </c>
    </row>
    <row r="59" spans="2:8" ht="42" x14ac:dyDescent="0.3">
      <c r="B59" s="10"/>
      <c r="C59" s="79"/>
      <c r="D59" s="79"/>
      <c r="E59" s="80" t="s">
        <v>4</v>
      </c>
      <c r="F59" s="81"/>
      <c r="G59" s="82"/>
      <c r="H59" s="80" t="s">
        <v>5</v>
      </c>
    </row>
  </sheetData>
  <sortState xmlns:xlrd2="http://schemas.microsoft.com/office/spreadsheetml/2017/richdata2"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AM56"/>
  <sheetViews>
    <sheetView showGridLines="0" topLeftCell="B1" zoomScale="81" zoomScaleNormal="100" workbookViewId="0">
      <selection activeCell="C50" sqref="C50"/>
    </sheetView>
  </sheetViews>
  <sheetFormatPr defaultRowHeight="14.4" x14ac:dyDescent="0.3"/>
  <cols>
    <col min="1" max="1" width="2.6640625" customWidth="1"/>
    <col min="2" max="2" width="10.44140625" customWidth="1"/>
    <col min="3" max="3" width="35.77734375" customWidth="1"/>
    <col min="4" max="4" width="9.44140625" customWidth="1"/>
    <col min="5" max="8" width="8.21875" customWidth="1"/>
    <col min="9" max="10" width="6.77734375" bestFit="1" customWidth="1"/>
    <col min="11" max="11" width="7.109375" bestFit="1" customWidth="1"/>
    <col min="12" max="12" width="8.77734375" customWidth="1"/>
    <col min="13" max="13" width="9.77734375" customWidth="1"/>
    <col min="14" max="14" width="11.6640625" style="29" customWidth="1"/>
    <col min="15" max="19" width="10.33203125" customWidth="1"/>
    <col min="20" max="20" width="10.6640625" style="29" customWidth="1"/>
    <col min="21" max="21" width="12.109375" style="29" customWidth="1"/>
    <col min="22" max="22" width="12.88671875" style="29" customWidth="1"/>
    <col min="23" max="23" width="12.6640625" style="29" customWidth="1"/>
    <col min="24" max="24" width="11.109375" customWidth="1"/>
    <col min="25" max="25" width="11.6640625" customWidth="1"/>
    <col min="26" max="26" width="10.44140625" bestFit="1" customWidth="1"/>
    <col min="27" max="27" width="10.44140625" customWidth="1"/>
    <col min="28" max="28" width="10.44140625" bestFit="1" customWidth="1"/>
    <col min="29" max="29" width="10.44140625" customWidth="1"/>
    <col min="30" max="30" width="10.44140625" bestFit="1" customWidth="1"/>
    <col min="31" max="32" width="10.44140625" customWidth="1"/>
    <col min="33" max="33" width="10.44140625" bestFit="1" customWidth="1"/>
    <col min="34" max="35" width="10.44140625" customWidth="1"/>
    <col min="36" max="36" width="10.44140625" bestFit="1" customWidth="1"/>
    <col min="37" max="37" width="10.44140625" customWidth="1"/>
    <col min="38" max="38" width="10.44140625" bestFit="1" customWidth="1"/>
    <col min="39" max="41" width="12" customWidth="1"/>
  </cols>
  <sheetData>
    <row r="1" spans="3:39" x14ac:dyDescent="0.3">
      <c r="C1" s="59" t="s">
        <v>48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</row>
    <row r="2" spans="3:39" x14ac:dyDescent="0.3">
      <c r="C2" s="22" t="s">
        <v>21</v>
      </c>
      <c r="D2" s="24">
        <v>45078</v>
      </c>
      <c r="E2" s="24">
        <v>45047</v>
      </c>
      <c r="F2" s="24">
        <v>45017</v>
      </c>
      <c r="G2" s="24">
        <v>44986</v>
      </c>
      <c r="H2" s="24">
        <v>44958</v>
      </c>
      <c r="I2" s="24">
        <v>44927</v>
      </c>
      <c r="J2" s="24">
        <v>44896</v>
      </c>
      <c r="K2" s="24">
        <v>44866</v>
      </c>
      <c r="L2" s="24">
        <v>44835</v>
      </c>
      <c r="M2" s="24">
        <v>44805</v>
      </c>
      <c r="N2" s="24">
        <v>44743</v>
      </c>
      <c r="O2" s="24">
        <v>44713</v>
      </c>
      <c r="P2" s="24">
        <v>44682</v>
      </c>
      <c r="Q2" s="24">
        <v>44621</v>
      </c>
      <c r="R2" s="24">
        <v>44593</v>
      </c>
      <c r="S2" s="24">
        <v>44562</v>
      </c>
      <c r="T2" s="24">
        <v>44531</v>
      </c>
      <c r="U2" s="24">
        <v>44409</v>
      </c>
      <c r="V2" s="24">
        <v>44348</v>
      </c>
      <c r="W2" s="24">
        <v>44317</v>
      </c>
      <c r="X2" s="24">
        <v>44287</v>
      </c>
      <c r="Y2" s="24">
        <v>44197</v>
      </c>
      <c r="Z2" s="24">
        <v>44166</v>
      </c>
      <c r="AA2" s="24">
        <v>44013</v>
      </c>
      <c r="AB2" s="24">
        <v>43952</v>
      </c>
      <c r="AC2" s="24">
        <v>43922</v>
      </c>
      <c r="AD2" s="24">
        <v>43891</v>
      </c>
      <c r="AE2" s="24">
        <v>43739</v>
      </c>
      <c r="AF2" s="24">
        <v>43709</v>
      </c>
      <c r="AG2" s="24">
        <v>43678</v>
      </c>
      <c r="AH2" s="24">
        <v>43647</v>
      </c>
      <c r="AI2" s="24">
        <v>43617</v>
      </c>
      <c r="AJ2" s="24">
        <v>43586</v>
      </c>
      <c r="AK2" s="25">
        <v>43556</v>
      </c>
      <c r="AL2" s="25">
        <v>43525</v>
      </c>
      <c r="AM2" s="25">
        <v>43497</v>
      </c>
    </row>
    <row r="3" spans="3:39" x14ac:dyDescent="0.3">
      <c r="C3" s="18" t="s">
        <v>24</v>
      </c>
      <c r="D3" s="28">
        <v>37.58</v>
      </c>
      <c r="E3" s="28">
        <v>37.909999999999997</v>
      </c>
      <c r="F3" s="28">
        <v>38.450000000000003</v>
      </c>
      <c r="G3" s="28">
        <v>37.72</v>
      </c>
      <c r="H3" s="28">
        <v>37.39</v>
      </c>
      <c r="I3" s="28">
        <v>36.79</v>
      </c>
      <c r="J3" s="28">
        <v>37.689999999999991</v>
      </c>
      <c r="K3" s="28">
        <v>37.17</v>
      </c>
      <c r="L3" s="28">
        <v>37.049999999999997</v>
      </c>
      <c r="M3" s="28">
        <v>36.81</v>
      </c>
      <c r="N3" s="28">
        <v>36.53</v>
      </c>
      <c r="O3" s="28">
        <v>35.110000000000007</v>
      </c>
      <c r="P3" s="28">
        <v>35.659999999999997</v>
      </c>
      <c r="Q3" s="28">
        <v>35.19</v>
      </c>
      <c r="R3" s="28">
        <v>36.17</v>
      </c>
      <c r="S3" s="28">
        <v>36.72</v>
      </c>
      <c r="T3" s="28">
        <v>35.61</v>
      </c>
      <c r="U3" s="28">
        <v>37.58</v>
      </c>
      <c r="V3" s="28">
        <v>37.199999999999996</v>
      </c>
      <c r="W3" s="28">
        <v>38.060000000000009</v>
      </c>
      <c r="X3" s="28">
        <v>37.809999999999995</v>
      </c>
      <c r="Y3" s="28">
        <v>38.119999999999997</v>
      </c>
      <c r="Z3" s="26">
        <v>38.78</v>
      </c>
      <c r="AA3" s="26">
        <v>33.160000000000004</v>
      </c>
      <c r="AB3" s="26">
        <v>33.340000000000003</v>
      </c>
      <c r="AC3" s="26">
        <v>36.190000000000005</v>
      </c>
      <c r="AD3" s="26">
        <v>36.51</v>
      </c>
      <c r="AE3" s="27">
        <v>39.47999999999999</v>
      </c>
      <c r="AF3" s="27">
        <v>39.290000000000013</v>
      </c>
      <c r="AG3" s="27">
        <v>39.47999999999999</v>
      </c>
      <c r="AH3" s="27">
        <v>40.250000000000007</v>
      </c>
      <c r="AI3" s="27">
        <v>40.390000000000008</v>
      </c>
      <c r="AJ3" s="27">
        <v>39.869999999999997</v>
      </c>
      <c r="AK3" s="27">
        <v>37.949999999999996</v>
      </c>
      <c r="AL3" s="27">
        <v>38.85</v>
      </c>
      <c r="AM3" s="27">
        <v>37.190000000000005</v>
      </c>
    </row>
    <row r="4" spans="3:39" x14ac:dyDescent="0.3">
      <c r="C4" s="18" t="s">
        <v>42</v>
      </c>
      <c r="D4" s="28">
        <v>12.64</v>
      </c>
      <c r="E4" s="28">
        <v>13.03</v>
      </c>
      <c r="F4" s="28">
        <v>12.73</v>
      </c>
      <c r="G4" s="28">
        <v>14.11</v>
      </c>
      <c r="H4" s="28">
        <v>14.72</v>
      </c>
      <c r="I4" s="28">
        <v>14.700000000000001</v>
      </c>
      <c r="J4" s="28">
        <v>13.96</v>
      </c>
      <c r="K4" s="28">
        <v>14.380000000000003</v>
      </c>
      <c r="L4" s="28">
        <v>14.1</v>
      </c>
      <c r="M4" s="28">
        <v>13.82</v>
      </c>
      <c r="N4" s="28">
        <v>15.130000000000003</v>
      </c>
      <c r="O4" s="28">
        <v>15.910000000000002</v>
      </c>
      <c r="P4" s="28">
        <v>15.879999999999999</v>
      </c>
      <c r="Q4" s="28">
        <v>18.18</v>
      </c>
      <c r="R4" s="28">
        <v>17.670000000000002</v>
      </c>
      <c r="S4" s="28">
        <v>17.5</v>
      </c>
      <c r="T4" s="28">
        <v>19.089999999999996</v>
      </c>
      <c r="U4" s="28">
        <v>18.020000000000003</v>
      </c>
      <c r="V4" s="28">
        <v>17.43</v>
      </c>
      <c r="W4" s="28">
        <v>16.149999999999999</v>
      </c>
      <c r="X4" s="28">
        <v>16.529999999999998</v>
      </c>
      <c r="Y4" s="28">
        <v>17.13</v>
      </c>
      <c r="Z4" s="26">
        <v>16.28</v>
      </c>
      <c r="AA4" s="26">
        <v>16.11</v>
      </c>
      <c r="AB4" s="26">
        <v>14.66</v>
      </c>
      <c r="AC4" s="26">
        <v>14.48</v>
      </c>
      <c r="AD4" s="26">
        <v>15.040000000000001</v>
      </c>
      <c r="AE4" s="27">
        <v>13.009999999999998</v>
      </c>
      <c r="AF4" s="27">
        <v>13.879999999999999</v>
      </c>
      <c r="AG4" s="27">
        <v>15.360000000000001</v>
      </c>
      <c r="AH4" s="27">
        <v>14.8</v>
      </c>
      <c r="AI4" s="27">
        <v>13.709999999999999</v>
      </c>
      <c r="AJ4" s="27">
        <v>13.76</v>
      </c>
      <c r="AK4" s="27">
        <v>14.459999999999999</v>
      </c>
      <c r="AL4" s="27">
        <v>13.66</v>
      </c>
      <c r="AM4" s="27">
        <v>14.83</v>
      </c>
    </row>
    <row r="5" spans="3:39" x14ac:dyDescent="0.3">
      <c r="C5" s="18" t="s">
        <v>38</v>
      </c>
      <c r="D5" s="28">
        <v>3.3</v>
      </c>
      <c r="E5" s="28">
        <v>3.22</v>
      </c>
      <c r="F5" s="28">
        <v>3.04</v>
      </c>
      <c r="G5" s="28">
        <v>3.01</v>
      </c>
      <c r="H5" s="28">
        <v>2.9699999999999998</v>
      </c>
      <c r="I5" s="28">
        <v>2.85</v>
      </c>
      <c r="J5" s="28">
        <v>3.09</v>
      </c>
      <c r="K5" s="28">
        <v>3.06</v>
      </c>
      <c r="L5" s="28">
        <v>3.21</v>
      </c>
      <c r="M5" s="28">
        <v>3.4299999999999997</v>
      </c>
      <c r="N5" s="28">
        <v>3.3</v>
      </c>
      <c r="O5" s="28">
        <v>2.9299999999999997</v>
      </c>
      <c r="P5" s="28">
        <v>3.05</v>
      </c>
      <c r="Q5" s="28">
        <v>3.2</v>
      </c>
      <c r="R5" s="28"/>
      <c r="S5" s="28"/>
      <c r="T5" s="28"/>
      <c r="U5" s="28"/>
      <c r="V5" s="28"/>
      <c r="W5" s="28"/>
      <c r="X5" s="28"/>
      <c r="Y5" s="28"/>
      <c r="Z5" s="26"/>
      <c r="AA5" s="26"/>
      <c r="AB5" s="26"/>
      <c r="AC5" s="26"/>
      <c r="AD5" s="26"/>
      <c r="AE5" s="27"/>
      <c r="AF5" s="27"/>
      <c r="AG5" s="27"/>
      <c r="AH5" s="27"/>
      <c r="AI5" s="27"/>
      <c r="AJ5" s="27"/>
      <c r="AK5" s="27"/>
      <c r="AL5" s="27"/>
      <c r="AM5" s="27"/>
    </row>
    <row r="6" spans="3:39" x14ac:dyDescent="0.3">
      <c r="C6" s="21" t="s">
        <v>43</v>
      </c>
      <c r="D6" s="28">
        <v>9.83</v>
      </c>
      <c r="E6" s="28">
        <v>9.9700000000000006</v>
      </c>
      <c r="F6" s="28">
        <v>9.73</v>
      </c>
      <c r="G6" s="28">
        <v>9.58</v>
      </c>
      <c r="H6" s="28">
        <v>9.36</v>
      </c>
      <c r="I6" s="28">
        <v>9.01</v>
      </c>
      <c r="J6" s="28">
        <v>8.6</v>
      </c>
      <c r="K6" s="28">
        <v>8.58</v>
      </c>
      <c r="L6" s="28">
        <v>8.76</v>
      </c>
      <c r="M6" s="28">
        <v>9.1800000000000015</v>
      </c>
      <c r="N6" s="28">
        <v>8.83</v>
      </c>
      <c r="O6" s="28">
        <v>8.4400000000000013</v>
      </c>
      <c r="P6" s="28">
        <v>8.24</v>
      </c>
      <c r="Q6" s="28">
        <v>7.18</v>
      </c>
      <c r="R6" s="28">
        <v>10.61</v>
      </c>
      <c r="S6" s="28">
        <v>10.39</v>
      </c>
      <c r="T6" s="28">
        <v>10.78</v>
      </c>
      <c r="U6" s="28">
        <v>11.059999999999999</v>
      </c>
      <c r="V6" s="28">
        <v>11.09</v>
      </c>
      <c r="W6" s="28">
        <v>11.02</v>
      </c>
      <c r="X6" s="28">
        <v>11.100000000000001</v>
      </c>
      <c r="Y6" s="28">
        <v>11.06</v>
      </c>
      <c r="Z6" s="26">
        <v>11.53</v>
      </c>
      <c r="AA6" s="26">
        <v>12.639999999999999</v>
      </c>
      <c r="AB6" s="26">
        <v>13.41</v>
      </c>
      <c r="AC6" s="26">
        <v>13.080000000000002</v>
      </c>
      <c r="AD6" s="26">
        <v>14.46</v>
      </c>
      <c r="AE6" s="27">
        <v>12.39</v>
      </c>
      <c r="AF6" s="27">
        <v>12.350000000000001</v>
      </c>
      <c r="AG6" s="27">
        <v>11.040000000000001</v>
      </c>
      <c r="AH6" s="27">
        <v>11.000000000000002</v>
      </c>
      <c r="AI6" s="27">
        <v>10.66</v>
      </c>
      <c r="AJ6" s="27">
        <v>10.74</v>
      </c>
      <c r="AK6" s="27">
        <v>11.239999999999998</v>
      </c>
      <c r="AL6" s="27">
        <v>11.299999999999999</v>
      </c>
      <c r="AM6" s="27">
        <v>10.81</v>
      </c>
    </row>
    <row r="7" spans="3:39" x14ac:dyDescent="0.3">
      <c r="C7" s="21" t="s">
        <v>44</v>
      </c>
      <c r="D7" s="55">
        <v>11.98</v>
      </c>
      <c r="E7" s="55">
        <v>12.07</v>
      </c>
      <c r="F7" s="55">
        <v>12.15</v>
      </c>
      <c r="G7" s="55">
        <v>12.13</v>
      </c>
      <c r="H7" s="55">
        <v>12.28</v>
      </c>
      <c r="I7" s="28">
        <v>12.16</v>
      </c>
      <c r="J7" s="28">
        <v>12.690000000000001</v>
      </c>
      <c r="K7" s="28">
        <v>12.98</v>
      </c>
      <c r="L7" s="28">
        <v>12.7</v>
      </c>
      <c r="M7" s="28">
        <v>12.46</v>
      </c>
      <c r="N7" s="28">
        <v>13.219999999999999</v>
      </c>
      <c r="O7" s="28">
        <v>14.78</v>
      </c>
      <c r="P7" s="28">
        <v>14.26</v>
      </c>
      <c r="Q7" s="28">
        <v>13.62</v>
      </c>
      <c r="R7" s="28">
        <v>12.74</v>
      </c>
      <c r="S7" s="28">
        <v>12.61</v>
      </c>
      <c r="T7" s="28">
        <v>12.309999999999999</v>
      </c>
      <c r="U7" s="28">
        <v>11.39</v>
      </c>
      <c r="V7" s="28">
        <v>11.68</v>
      </c>
      <c r="W7" s="28">
        <v>12.04</v>
      </c>
      <c r="X7" s="28">
        <v>11.79</v>
      </c>
      <c r="Y7" s="28">
        <v>11.99</v>
      </c>
      <c r="Z7" s="26">
        <v>12.49</v>
      </c>
      <c r="AA7" s="26">
        <v>16.18</v>
      </c>
      <c r="AB7" s="26">
        <v>14.290000000000001</v>
      </c>
      <c r="AC7" s="26">
        <v>13.919999999999998</v>
      </c>
      <c r="AD7" s="26">
        <v>12.45</v>
      </c>
      <c r="AE7" s="27">
        <v>15.3</v>
      </c>
      <c r="AF7" s="27">
        <v>14.74</v>
      </c>
      <c r="AG7" s="27">
        <v>14.42</v>
      </c>
      <c r="AH7" s="27">
        <v>13.97</v>
      </c>
      <c r="AI7" s="27">
        <v>14.37</v>
      </c>
      <c r="AJ7" s="27">
        <v>14.740000000000002</v>
      </c>
      <c r="AK7" s="27">
        <v>15.31</v>
      </c>
      <c r="AL7" s="27">
        <v>15.3</v>
      </c>
      <c r="AM7" s="27">
        <v>15.440000000000001</v>
      </c>
    </row>
    <row r="8" spans="3:39" x14ac:dyDescent="0.3">
      <c r="C8" s="18" t="s">
        <v>39</v>
      </c>
      <c r="D8" s="46">
        <v>5.98</v>
      </c>
      <c r="E8" s="46">
        <v>5.82</v>
      </c>
      <c r="F8" s="46">
        <v>5.52</v>
      </c>
      <c r="G8" s="46">
        <v>5.29</v>
      </c>
      <c r="H8" s="46">
        <v>5.6</v>
      </c>
      <c r="I8" s="28">
        <v>5.84</v>
      </c>
      <c r="J8" s="28">
        <v>5.26</v>
      </c>
      <c r="K8" s="28">
        <v>5.5200000000000005</v>
      </c>
      <c r="L8" s="28">
        <v>5.84</v>
      </c>
      <c r="M8" s="28">
        <v>5.83</v>
      </c>
      <c r="N8" s="28">
        <v>5.84</v>
      </c>
      <c r="O8" s="28">
        <v>5.98</v>
      </c>
      <c r="P8" s="28">
        <v>5.6400000000000006</v>
      </c>
      <c r="Q8" s="28">
        <v>4.8</v>
      </c>
      <c r="R8" s="28">
        <v>5.22</v>
      </c>
      <c r="S8" s="28">
        <v>5.42</v>
      </c>
      <c r="T8" s="28">
        <v>4.9600000000000009</v>
      </c>
      <c r="U8" s="28">
        <v>4.57</v>
      </c>
      <c r="V8" s="28">
        <v>5.34</v>
      </c>
      <c r="W8" s="28">
        <v>5.34</v>
      </c>
      <c r="X8" s="28">
        <v>5.23</v>
      </c>
      <c r="Y8" s="28">
        <v>5.9099999999999993</v>
      </c>
      <c r="Z8" s="26">
        <v>5.39</v>
      </c>
      <c r="AA8" s="26">
        <v>5.61</v>
      </c>
      <c r="AB8" s="26">
        <v>5.55</v>
      </c>
      <c r="AC8" s="26">
        <v>5</v>
      </c>
      <c r="AD8" s="26">
        <v>4.54</v>
      </c>
      <c r="AE8" s="27">
        <v>6.1099999999999994</v>
      </c>
      <c r="AF8" s="27">
        <v>5.5200000000000005</v>
      </c>
      <c r="AG8" s="27">
        <v>5.42</v>
      </c>
      <c r="AH8" s="27">
        <v>5.16</v>
      </c>
      <c r="AI8" s="27">
        <v>5.71</v>
      </c>
      <c r="AJ8" s="27">
        <v>5.9399999999999995</v>
      </c>
      <c r="AK8" s="27">
        <v>6.11</v>
      </c>
      <c r="AL8" s="27">
        <v>6.09</v>
      </c>
      <c r="AM8" s="27">
        <v>6.58</v>
      </c>
    </row>
    <row r="9" spans="3:39" x14ac:dyDescent="0.3">
      <c r="C9" s="21" t="s">
        <v>45</v>
      </c>
      <c r="D9" s="46">
        <v>2.61</v>
      </c>
      <c r="E9" s="46">
        <v>2.56</v>
      </c>
      <c r="F9" s="46">
        <v>2.4700000000000002</v>
      </c>
      <c r="G9" s="46">
        <v>2.41</v>
      </c>
      <c r="H9" s="46">
        <v>2.4300000000000002</v>
      </c>
      <c r="I9" s="28">
        <v>2.4700000000000002</v>
      </c>
      <c r="J9" s="28">
        <v>2.52</v>
      </c>
      <c r="K9" s="28">
        <v>2.5</v>
      </c>
      <c r="L9" s="28">
        <v>2.5499999999999998</v>
      </c>
      <c r="M9" s="28">
        <v>2.59</v>
      </c>
      <c r="N9" s="28">
        <v>2.1800000000000002</v>
      </c>
      <c r="O9" s="28">
        <v>2.39</v>
      </c>
      <c r="P9" s="28">
        <v>2.2799999999999998</v>
      </c>
      <c r="Q9" s="28">
        <v>2.33</v>
      </c>
      <c r="R9" s="28">
        <v>2.21</v>
      </c>
      <c r="S9" s="28">
        <v>2.27</v>
      </c>
      <c r="T9" s="28">
        <v>2.13</v>
      </c>
      <c r="U9" s="28">
        <v>2.11</v>
      </c>
      <c r="V9" s="28">
        <v>1.82</v>
      </c>
      <c r="W9" s="28">
        <v>1.92</v>
      </c>
      <c r="X9" s="28">
        <v>2.0499999999999998</v>
      </c>
      <c r="Y9" s="28">
        <v>2.2599999999999998</v>
      </c>
      <c r="Z9" s="26">
        <v>2.0299999999999998</v>
      </c>
      <c r="AA9" s="26">
        <v>3.2</v>
      </c>
      <c r="AB9" s="26">
        <v>3.59</v>
      </c>
      <c r="AC9" s="26">
        <v>3.1599999999999997</v>
      </c>
      <c r="AD9" s="26">
        <v>3.13</v>
      </c>
      <c r="AE9" s="27">
        <v>1.78</v>
      </c>
      <c r="AF9" s="27">
        <v>1.94</v>
      </c>
      <c r="AG9" s="27">
        <v>1.94</v>
      </c>
      <c r="AH9" s="27">
        <v>1.8699999999999999</v>
      </c>
      <c r="AI9" s="27">
        <v>1.84</v>
      </c>
      <c r="AJ9" s="27">
        <v>1.71</v>
      </c>
      <c r="AK9" s="27">
        <v>1.6199999999999999</v>
      </c>
      <c r="AL9" s="27">
        <v>1.5099999999999998</v>
      </c>
      <c r="AM9" s="27">
        <v>1.5499999999999998</v>
      </c>
    </row>
    <row r="10" spans="3:39" x14ac:dyDescent="0.3">
      <c r="C10" s="23" t="s">
        <v>23</v>
      </c>
      <c r="D10" s="46">
        <v>3.54</v>
      </c>
      <c r="E10" s="46">
        <v>3.28</v>
      </c>
      <c r="F10" s="46">
        <v>3.6</v>
      </c>
      <c r="G10" s="46">
        <v>3.43</v>
      </c>
      <c r="H10" s="46">
        <v>3.34</v>
      </c>
      <c r="I10" s="28">
        <v>3.29</v>
      </c>
      <c r="J10" s="28">
        <v>3.15</v>
      </c>
      <c r="K10" s="28">
        <v>3.02</v>
      </c>
      <c r="L10" s="28">
        <v>3.07</v>
      </c>
      <c r="M10" s="28">
        <v>2.95</v>
      </c>
      <c r="N10" s="28">
        <v>2.9</v>
      </c>
      <c r="O10" s="28">
        <v>2.72</v>
      </c>
      <c r="P10" s="28">
        <v>2.75</v>
      </c>
      <c r="Q10" s="28">
        <v>2.79</v>
      </c>
      <c r="R10" s="28">
        <v>2.99</v>
      </c>
      <c r="S10" s="28">
        <v>3.04</v>
      </c>
      <c r="T10" s="28">
        <v>3.02</v>
      </c>
      <c r="U10" s="28">
        <v>2.72</v>
      </c>
      <c r="V10" s="28">
        <v>2.66</v>
      </c>
      <c r="W10" s="28">
        <v>2.63</v>
      </c>
      <c r="X10" s="28">
        <v>2.56</v>
      </c>
      <c r="Y10" s="28">
        <v>2.74</v>
      </c>
      <c r="Z10" s="26">
        <v>2.61</v>
      </c>
      <c r="AA10" s="26">
        <v>2.38</v>
      </c>
      <c r="AB10" s="26">
        <v>2.89</v>
      </c>
      <c r="AC10" s="26">
        <v>2.7</v>
      </c>
      <c r="AD10" s="26">
        <v>2.79</v>
      </c>
      <c r="AE10" s="27">
        <v>3.72</v>
      </c>
      <c r="AF10" s="27">
        <v>3.86</v>
      </c>
      <c r="AG10" s="27">
        <v>3.65</v>
      </c>
      <c r="AH10" s="27">
        <v>3.78</v>
      </c>
      <c r="AI10" s="27">
        <v>3.99</v>
      </c>
      <c r="AJ10" s="27">
        <v>4</v>
      </c>
      <c r="AK10" s="27">
        <v>3.51</v>
      </c>
      <c r="AL10" s="27">
        <v>3.66</v>
      </c>
      <c r="AM10" s="27">
        <v>3.69</v>
      </c>
    </row>
    <row r="11" spans="3:39" x14ac:dyDescent="0.3">
      <c r="C11" s="21" t="s">
        <v>46</v>
      </c>
      <c r="D11" s="46">
        <v>3.86</v>
      </c>
      <c r="E11" s="46">
        <v>3.7</v>
      </c>
      <c r="F11" s="46">
        <v>3.76</v>
      </c>
      <c r="G11" s="46">
        <v>3.79</v>
      </c>
      <c r="H11" s="46">
        <v>3.08</v>
      </c>
      <c r="I11" s="28">
        <v>3.91</v>
      </c>
      <c r="J11" s="28">
        <v>3.83</v>
      </c>
      <c r="K11" s="28">
        <v>3.8600000000000003</v>
      </c>
      <c r="L11" s="28">
        <v>4.01</v>
      </c>
      <c r="M11" s="28">
        <v>4.0600000000000005</v>
      </c>
      <c r="N11" s="28">
        <v>3.93</v>
      </c>
      <c r="O11" s="28">
        <v>4</v>
      </c>
      <c r="P11" s="28">
        <v>3.9099999999999997</v>
      </c>
      <c r="Q11" s="28">
        <v>3.99</v>
      </c>
      <c r="R11" s="28">
        <v>3.3</v>
      </c>
      <c r="S11" s="28">
        <v>3.2</v>
      </c>
      <c r="T11" s="28">
        <v>3.4200000000000004</v>
      </c>
      <c r="U11" s="28">
        <v>3.46</v>
      </c>
      <c r="V11" s="28">
        <v>3.58</v>
      </c>
      <c r="W11" s="28">
        <v>3.54</v>
      </c>
      <c r="X11" s="28">
        <v>3.66</v>
      </c>
      <c r="Y11" s="28">
        <v>3.4699999999999998</v>
      </c>
      <c r="Z11" s="26">
        <v>3.61</v>
      </c>
      <c r="AA11" s="26">
        <v>3.1799999999999997</v>
      </c>
      <c r="AB11" s="26">
        <v>3.3499999999999996</v>
      </c>
      <c r="AC11" s="26">
        <v>3.11</v>
      </c>
      <c r="AD11" s="26">
        <v>2.72</v>
      </c>
      <c r="AE11" s="27">
        <v>2.15</v>
      </c>
      <c r="AF11" s="27">
        <v>2.0699999999999998</v>
      </c>
      <c r="AG11" s="27">
        <v>2.33</v>
      </c>
      <c r="AH11" s="27">
        <v>2.31</v>
      </c>
      <c r="AI11" s="27">
        <v>2.15</v>
      </c>
      <c r="AJ11" s="27">
        <v>2.21</v>
      </c>
      <c r="AK11" s="27">
        <v>2.4299999999999997</v>
      </c>
      <c r="AL11" s="27">
        <v>2.42</v>
      </c>
      <c r="AM11" s="27">
        <v>2.5300000000000002</v>
      </c>
    </row>
    <row r="12" spans="3:39" x14ac:dyDescent="0.3">
      <c r="C12" s="21" t="s">
        <v>47</v>
      </c>
      <c r="D12" s="46">
        <v>3.52</v>
      </c>
      <c r="E12" s="46">
        <v>3.43</v>
      </c>
      <c r="F12" s="46">
        <v>3.42</v>
      </c>
      <c r="G12" s="46">
        <v>3.37</v>
      </c>
      <c r="H12" s="46">
        <v>3.17</v>
      </c>
      <c r="I12" s="28">
        <v>4.03</v>
      </c>
      <c r="J12" s="28">
        <v>4.22</v>
      </c>
      <c r="K12" s="28">
        <v>3.9699999999999998</v>
      </c>
      <c r="L12" s="28">
        <v>3.7199999999999998</v>
      </c>
      <c r="M12" s="28">
        <v>3.85</v>
      </c>
      <c r="N12" s="28">
        <v>2.77</v>
      </c>
      <c r="O12" s="28">
        <v>2.5099999999999998</v>
      </c>
      <c r="P12" s="28">
        <v>2.75</v>
      </c>
      <c r="Q12" s="28">
        <v>3.4</v>
      </c>
      <c r="R12" s="28">
        <v>3.79</v>
      </c>
      <c r="S12" s="28">
        <v>3.34</v>
      </c>
      <c r="T12" s="28">
        <v>3.34</v>
      </c>
      <c r="U12" s="28">
        <v>3.7600000000000002</v>
      </c>
      <c r="V12" s="28">
        <v>3.5599999999999996</v>
      </c>
      <c r="W12" s="28">
        <v>3.6300000000000003</v>
      </c>
      <c r="X12" s="28">
        <v>3.65</v>
      </c>
      <c r="Y12" s="28">
        <v>2.38</v>
      </c>
      <c r="Z12" s="26">
        <v>2.5</v>
      </c>
      <c r="AA12" s="26">
        <v>2.15</v>
      </c>
      <c r="AB12" s="26">
        <v>2.7</v>
      </c>
      <c r="AC12" s="26">
        <v>2.6199999999999997</v>
      </c>
      <c r="AD12" s="26">
        <v>2.52</v>
      </c>
      <c r="AE12" s="27">
        <v>2.9299999999999997</v>
      </c>
      <c r="AF12" s="27">
        <v>3.0300000000000002</v>
      </c>
      <c r="AG12" s="27">
        <v>2.96</v>
      </c>
      <c r="AH12" s="27">
        <v>3.29</v>
      </c>
      <c r="AI12" s="27">
        <v>3.6</v>
      </c>
      <c r="AJ12" s="27">
        <v>3.4299999999999997</v>
      </c>
      <c r="AK12" s="27">
        <v>3.72</v>
      </c>
      <c r="AL12" s="27">
        <v>3.6900000000000004</v>
      </c>
      <c r="AM12" s="27">
        <v>3.81</v>
      </c>
    </row>
    <row r="13" spans="3:39" x14ac:dyDescent="0.3">
      <c r="C13" s="21" t="s">
        <v>30</v>
      </c>
      <c r="D13" s="46">
        <v>2.09</v>
      </c>
      <c r="E13" s="46">
        <v>2</v>
      </c>
      <c r="F13" s="46">
        <v>2.0499999999999998</v>
      </c>
      <c r="G13" s="46">
        <v>2.1</v>
      </c>
      <c r="H13" s="46">
        <v>2.0499999999999998</v>
      </c>
      <c r="I13" s="28">
        <v>1.99</v>
      </c>
      <c r="J13" s="28">
        <v>1.9</v>
      </c>
      <c r="K13" s="28">
        <v>1.9100000000000001</v>
      </c>
      <c r="L13" s="28">
        <v>2.0099999999999998</v>
      </c>
      <c r="M13" s="28">
        <v>1.96</v>
      </c>
      <c r="N13" s="28">
        <v>1.94</v>
      </c>
      <c r="O13" s="28">
        <v>2.0300000000000002</v>
      </c>
      <c r="P13" s="28">
        <v>2.12</v>
      </c>
      <c r="Q13" s="28">
        <v>1.81</v>
      </c>
      <c r="R13" s="28">
        <v>1.83</v>
      </c>
      <c r="S13" s="28">
        <v>1.86</v>
      </c>
      <c r="T13" s="28">
        <v>1.7000000000000002</v>
      </c>
      <c r="U13" s="28">
        <v>1.55</v>
      </c>
      <c r="V13" s="28">
        <v>1.6800000000000002</v>
      </c>
      <c r="W13" s="28">
        <v>1.6400000000000001</v>
      </c>
      <c r="X13" s="28">
        <v>1.6600000000000001</v>
      </c>
      <c r="Y13" s="28">
        <v>1.53</v>
      </c>
      <c r="Z13" s="26">
        <v>1.61</v>
      </c>
      <c r="AA13" s="26">
        <v>1.88</v>
      </c>
      <c r="AB13" s="26">
        <v>2.2000000000000002</v>
      </c>
      <c r="AC13" s="26">
        <v>2.13</v>
      </c>
      <c r="AD13" s="26">
        <v>2.2599999999999998</v>
      </c>
      <c r="AE13" s="27"/>
      <c r="AF13" s="27"/>
      <c r="AG13" s="27"/>
      <c r="AH13" s="27"/>
      <c r="AI13" s="27"/>
      <c r="AJ13" s="27"/>
      <c r="AK13" s="27"/>
      <c r="AL13" s="27"/>
      <c r="AM13" s="27"/>
    </row>
    <row r="14" spans="3:39" x14ac:dyDescent="0.3">
      <c r="C14" s="18" t="s">
        <v>40</v>
      </c>
      <c r="D14" s="46">
        <v>1.89</v>
      </c>
      <c r="E14" s="46">
        <v>1.9</v>
      </c>
      <c r="F14" s="46">
        <v>1.9</v>
      </c>
      <c r="G14" s="46">
        <v>1.94</v>
      </c>
      <c r="H14" s="46">
        <v>1.8800000000000001</v>
      </c>
      <c r="I14" s="28">
        <v>1.82</v>
      </c>
      <c r="J14" s="28">
        <v>1.81</v>
      </c>
      <c r="K14" s="28">
        <v>1.79</v>
      </c>
      <c r="L14" s="28">
        <v>1.78</v>
      </c>
      <c r="M14" s="28">
        <v>1.7799999999999998</v>
      </c>
      <c r="N14" s="28">
        <v>2.14</v>
      </c>
      <c r="O14" s="28">
        <v>2.0299999999999998</v>
      </c>
      <c r="P14" s="28">
        <v>2.12</v>
      </c>
      <c r="Q14" s="28">
        <v>2.2400000000000002</v>
      </c>
      <c r="R14" s="28">
        <v>2.29</v>
      </c>
      <c r="S14" s="28">
        <v>2.39</v>
      </c>
      <c r="T14" s="28">
        <v>2.4299999999999997</v>
      </c>
      <c r="U14" s="28">
        <v>2.5</v>
      </c>
      <c r="V14" s="28">
        <v>2.5299999999999998</v>
      </c>
      <c r="W14" s="28">
        <v>2.5300000000000002</v>
      </c>
      <c r="X14" s="28">
        <v>2.59</v>
      </c>
      <c r="Y14" s="28">
        <v>2.27</v>
      </c>
      <c r="Z14" s="26">
        <v>2.1500000000000004</v>
      </c>
      <c r="AA14" s="26">
        <v>2.17</v>
      </c>
      <c r="AB14" s="26">
        <v>2.4099999999999997</v>
      </c>
      <c r="AC14" s="26">
        <v>2.12</v>
      </c>
      <c r="AD14" s="26">
        <v>2.2199999999999998</v>
      </c>
      <c r="AE14" s="27">
        <v>1.5</v>
      </c>
      <c r="AF14" s="27">
        <v>1.5699999999999998</v>
      </c>
      <c r="AG14" s="27">
        <v>1.56</v>
      </c>
      <c r="AH14" s="27">
        <v>1.69</v>
      </c>
      <c r="AI14" s="27">
        <v>1.74</v>
      </c>
      <c r="AJ14" s="27">
        <v>1.76</v>
      </c>
      <c r="AK14" s="27">
        <v>1.77</v>
      </c>
      <c r="AL14" s="27">
        <v>1.6099999999999999</v>
      </c>
      <c r="AM14" s="27">
        <v>1.63</v>
      </c>
    </row>
    <row r="15" spans="3:39" x14ac:dyDescent="0.3">
      <c r="C15" s="23" t="s">
        <v>22</v>
      </c>
      <c r="D15" s="46">
        <v>0.74</v>
      </c>
      <c r="E15" s="46">
        <v>0.69</v>
      </c>
      <c r="F15" s="46">
        <v>0.65</v>
      </c>
      <c r="G15" s="46">
        <v>0.63</v>
      </c>
      <c r="H15" s="46">
        <v>0.59</v>
      </c>
      <c r="I15" s="28">
        <v>0.59</v>
      </c>
      <c r="J15" s="28">
        <v>0.77</v>
      </c>
      <c r="K15" s="28">
        <v>0.76</v>
      </c>
      <c r="L15" s="28">
        <v>0.74</v>
      </c>
      <c r="M15" s="28">
        <v>0.78</v>
      </c>
      <c r="N15" s="28">
        <v>0.73</v>
      </c>
      <c r="O15" s="28">
        <v>0.7</v>
      </c>
      <c r="P15" s="28">
        <v>0.73</v>
      </c>
      <c r="Q15" s="28">
        <v>0.73</v>
      </c>
      <c r="R15" s="28">
        <v>0.71</v>
      </c>
      <c r="S15" s="28">
        <v>0.69</v>
      </c>
      <c r="T15" s="28">
        <v>0.71</v>
      </c>
      <c r="U15" s="28">
        <v>0.74</v>
      </c>
      <c r="V15" s="28">
        <v>0.76</v>
      </c>
      <c r="W15" s="28">
        <v>0.84</v>
      </c>
      <c r="X15" s="28">
        <v>0.84</v>
      </c>
      <c r="Y15" s="28">
        <v>0.63</v>
      </c>
      <c r="Z15" s="26">
        <v>0.59</v>
      </c>
      <c r="AA15" s="26">
        <v>0.51</v>
      </c>
      <c r="AB15" s="26">
        <v>0.63</v>
      </c>
      <c r="AC15" s="26">
        <v>0.55000000000000004</v>
      </c>
      <c r="AD15" s="26">
        <v>0.54</v>
      </c>
      <c r="AE15" s="27">
        <v>0.64</v>
      </c>
      <c r="AF15" s="27">
        <v>0.69</v>
      </c>
      <c r="AG15" s="27">
        <v>0.64</v>
      </c>
      <c r="AH15" s="27">
        <v>0.66</v>
      </c>
      <c r="AI15" s="27">
        <v>0.67</v>
      </c>
      <c r="AJ15" s="27">
        <v>0.68</v>
      </c>
      <c r="AK15" s="27">
        <v>0.65</v>
      </c>
      <c r="AL15" s="27">
        <v>0.64</v>
      </c>
      <c r="AM15" s="27">
        <v>0.59</v>
      </c>
    </row>
    <row r="16" spans="3:39" x14ac:dyDescent="0.3">
      <c r="C16" s="18" t="s">
        <v>41</v>
      </c>
      <c r="D16" s="46">
        <v>0.41</v>
      </c>
      <c r="E16" s="46">
        <v>0.44</v>
      </c>
      <c r="F16" s="46">
        <v>0.48</v>
      </c>
      <c r="G16" s="46">
        <v>0.49</v>
      </c>
      <c r="H16" s="46">
        <v>0.48</v>
      </c>
      <c r="I16" s="28">
        <v>0.52</v>
      </c>
      <c r="J16" s="28">
        <v>0.48</v>
      </c>
      <c r="K16" s="28">
        <v>0.51</v>
      </c>
      <c r="L16" s="28">
        <v>0.49</v>
      </c>
      <c r="M16" s="28">
        <v>0.47</v>
      </c>
      <c r="N16" s="28">
        <v>0.53</v>
      </c>
      <c r="O16" s="28">
        <v>0.49</v>
      </c>
      <c r="P16" s="28">
        <v>0.59</v>
      </c>
      <c r="Q16" s="28">
        <v>0.55000000000000004</v>
      </c>
      <c r="R16" s="28">
        <v>0.5</v>
      </c>
      <c r="S16" s="28">
        <v>0.56000000000000005</v>
      </c>
      <c r="T16" s="28">
        <v>0.54</v>
      </c>
      <c r="U16" s="28">
        <v>0.55000000000000004</v>
      </c>
      <c r="V16" s="28">
        <v>0.64</v>
      </c>
      <c r="W16" s="28">
        <v>0.67</v>
      </c>
      <c r="X16" s="28">
        <v>0.53</v>
      </c>
      <c r="Y16" s="28">
        <v>0.52</v>
      </c>
      <c r="Z16" s="26">
        <v>0.43</v>
      </c>
      <c r="AA16" s="26">
        <v>0.56000000000000005</v>
      </c>
      <c r="AB16" s="26">
        <v>0.56000000000000005</v>
      </c>
      <c r="AC16" s="26">
        <v>0.56000000000000005</v>
      </c>
      <c r="AD16" s="26">
        <v>0.5</v>
      </c>
      <c r="AE16" s="27">
        <v>0.67</v>
      </c>
      <c r="AF16" s="27">
        <v>0.7</v>
      </c>
      <c r="AG16" s="27">
        <v>0.69</v>
      </c>
      <c r="AH16" s="27">
        <v>0.72</v>
      </c>
      <c r="AI16" s="27">
        <v>0.72</v>
      </c>
      <c r="AJ16" s="27">
        <v>0.76</v>
      </c>
      <c r="AK16" s="27">
        <v>0.75</v>
      </c>
      <c r="AL16" s="27">
        <v>0.75</v>
      </c>
      <c r="AM16" s="27">
        <v>0.75</v>
      </c>
    </row>
    <row r="17" spans="3:39" x14ac:dyDescent="0.3">
      <c r="C17" s="23" t="s">
        <v>25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6">
        <v>0</v>
      </c>
      <c r="AA17" s="26">
        <v>0.27</v>
      </c>
      <c r="AB17" s="26">
        <v>0.42</v>
      </c>
      <c r="AC17" s="26">
        <v>0.35</v>
      </c>
      <c r="AD17" s="26">
        <v>0.32</v>
      </c>
      <c r="AE17" s="27">
        <v>0.33</v>
      </c>
      <c r="AF17" s="27">
        <v>0.35</v>
      </c>
      <c r="AG17" s="27">
        <v>0.49</v>
      </c>
      <c r="AH17" s="27">
        <v>0.48</v>
      </c>
      <c r="AI17" s="27">
        <v>0.42</v>
      </c>
      <c r="AJ17" s="27">
        <v>0.41</v>
      </c>
      <c r="AK17" s="27">
        <v>0.51</v>
      </c>
      <c r="AL17" s="27">
        <v>0.53</v>
      </c>
      <c r="AM17" s="27">
        <v>0.6</v>
      </c>
    </row>
    <row r="18" spans="3:39" x14ac:dyDescent="0.3">
      <c r="C18" s="59" t="s">
        <v>48</v>
      </c>
      <c r="D18" s="59"/>
      <c r="E18" s="60"/>
      <c r="F18" s="60"/>
      <c r="G18" s="60"/>
      <c r="H18" s="60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</row>
    <row r="19" spans="3:39" x14ac:dyDescent="0.3">
      <c r="E19" s="56"/>
      <c r="F19" s="56"/>
      <c r="G19" s="56"/>
      <c r="H19" s="56"/>
    </row>
    <row r="20" spans="3:39" x14ac:dyDescent="0.3">
      <c r="C20" s="37"/>
      <c r="D20" s="37"/>
      <c r="E20" s="57"/>
      <c r="F20" s="57"/>
      <c r="G20" s="57"/>
      <c r="H20" s="57"/>
      <c r="I20" s="37"/>
      <c r="J20" s="37"/>
      <c r="K20" s="37"/>
      <c r="L20" s="37"/>
      <c r="M20" s="37"/>
      <c r="N20" s="52"/>
      <c r="O20" s="37"/>
      <c r="P20" s="38"/>
    </row>
    <row r="21" spans="3:39" x14ac:dyDescent="0.3">
      <c r="E21" s="56"/>
      <c r="F21" s="56"/>
      <c r="G21" s="56"/>
      <c r="H21" s="56"/>
      <c r="P21" s="29"/>
    </row>
    <row r="22" spans="3:39" x14ac:dyDescent="0.3">
      <c r="E22" s="56"/>
      <c r="F22" s="56"/>
      <c r="G22" s="56"/>
      <c r="H22" s="56"/>
      <c r="P22" s="29"/>
    </row>
    <row r="23" spans="3:39" x14ac:dyDescent="0.3">
      <c r="E23" s="56"/>
      <c r="F23" s="56"/>
      <c r="G23" s="56"/>
      <c r="H23" s="56"/>
      <c r="P23" s="29"/>
    </row>
    <row r="24" spans="3:39" x14ac:dyDescent="0.3">
      <c r="E24" s="56"/>
      <c r="F24" s="56"/>
      <c r="G24" s="56"/>
      <c r="H24" s="56"/>
      <c r="P24" s="29"/>
    </row>
    <row r="25" spans="3:39" x14ac:dyDescent="0.3">
      <c r="E25" s="56"/>
      <c r="F25" s="56"/>
      <c r="G25" s="56"/>
      <c r="H25" s="56"/>
      <c r="P25" s="29"/>
    </row>
    <row r="26" spans="3:39" x14ac:dyDescent="0.3">
      <c r="E26" s="56"/>
      <c r="F26" s="56"/>
      <c r="G26" s="56"/>
      <c r="H26" s="56"/>
      <c r="P26" s="29"/>
    </row>
    <row r="27" spans="3:39" x14ac:dyDescent="0.3">
      <c r="E27" s="56"/>
      <c r="F27" s="56"/>
      <c r="G27" s="56"/>
      <c r="H27" s="56"/>
      <c r="P27" s="29"/>
    </row>
    <row r="28" spans="3:39" x14ac:dyDescent="0.3">
      <c r="E28" s="56"/>
      <c r="F28" s="56"/>
      <c r="G28" s="56"/>
      <c r="H28" s="56"/>
      <c r="P28" s="29"/>
    </row>
    <row r="29" spans="3:39" x14ac:dyDescent="0.3">
      <c r="E29" s="56"/>
      <c r="F29" s="56"/>
      <c r="G29" s="56"/>
      <c r="H29" s="56"/>
      <c r="P29" s="29"/>
    </row>
    <row r="30" spans="3:39" x14ac:dyDescent="0.3">
      <c r="E30" s="56"/>
      <c r="F30" s="56"/>
      <c r="G30" s="56"/>
      <c r="H30" s="56"/>
      <c r="P30" s="29"/>
    </row>
    <row r="31" spans="3:39" x14ac:dyDescent="0.3">
      <c r="E31" s="56"/>
      <c r="F31" s="56"/>
      <c r="G31" s="56"/>
      <c r="H31" s="56"/>
      <c r="P31" s="29"/>
    </row>
    <row r="32" spans="3:39" x14ac:dyDescent="0.3">
      <c r="M32" s="29"/>
      <c r="N32"/>
      <c r="O32" s="29"/>
      <c r="S32" s="29"/>
      <c r="W32"/>
    </row>
    <row r="33" spans="13:23" x14ac:dyDescent="0.3">
      <c r="M33" s="29"/>
      <c r="N33"/>
      <c r="O33" s="29"/>
      <c r="S33" s="29"/>
      <c r="W33"/>
    </row>
    <row r="34" spans="13:23" x14ac:dyDescent="0.3">
      <c r="M34" s="29"/>
      <c r="N34"/>
      <c r="O34" s="29"/>
      <c r="S34" s="29"/>
      <c r="W34"/>
    </row>
    <row r="35" spans="13:23" x14ac:dyDescent="0.3">
      <c r="M35" s="29"/>
      <c r="N35"/>
      <c r="O35" s="29"/>
      <c r="S35" s="29"/>
      <c r="W35"/>
    </row>
    <row r="36" spans="13:23" x14ac:dyDescent="0.3">
      <c r="M36" s="29"/>
      <c r="N36"/>
      <c r="S36" s="29"/>
      <c r="W36"/>
    </row>
    <row r="37" spans="13:23" x14ac:dyDescent="0.3">
      <c r="M37" s="29"/>
      <c r="N37"/>
      <c r="S37" s="29"/>
      <c r="W37"/>
    </row>
    <row r="38" spans="13:23" x14ac:dyDescent="0.3">
      <c r="M38" s="29"/>
      <c r="N38"/>
      <c r="S38" s="29"/>
      <c r="W38"/>
    </row>
    <row r="39" spans="13:23" x14ac:dyDescent="0.3">
      <c r="M39" s="29"/>
      <c r="N39"/>
      <c r="S39" s="29"/>
      <c r="W39"/>
    </row>
    <row r="40" spans="13:23" x14ac:dyDescent="0.3">
      <c r="M40" s="29"/>
      <c r="N40"/>
      <c r="S40" s="29"/>
      <c r="W40"/>
    </row>
    <row r="41" spans="13:23" x14ac:dyDescent="0.3">
      <c r="M41" s="29"/>
      <c r="N41"/>
      <c r="S41" s="29"/>
      <c r="W41"/>
    </row>
    <row r="42" spans="13:23" x14ac:dyDescent="0.3">
      <c r="M42" s="29"/>
      <c r="N42"/>
      <c r="S42" s="29"/>
      <c r="W42"/>
    </row>
    <row r="43" spans="13:23" x14ac:dyDescent="0.3">
      <c r="M43" s="29"/>
      <c r="N43"/>
      <c r="S43" s="29"/>
      <c r="W43"/>
    </row>
    <row r="44" spans="13:23" x14ac:dyDescent="0.3">
      <c r="M44" s="29"/>
      <c r="N44"/>
      <c r="S44" s="29"/>
      <c r="W44"/>
    </row>
    <row r="45" spans="13:23" x14ac:dyDescent="0.3">
      <c r="M45" s="29"/>
      <c r="N45"/>
      <c r="S45" s="29"/>
      <c r="W45"/>
    </row>
    <row r="46" spans="13:23" x14ac:dyDescent="0.3">
      <c r="M46" s="29"/>
      <c r="N46"/>
      <c r="S46" s="29"/>
      <c r="W46"/>
    </row>
    <row r="47" spans="13:23" x14ac:dyDescent="0.3">
      <c r="M47" s="29"/>
      <c r="N47"/>
      <c r="S47" s="29"/>
      <c r="W47"/>
    </row>
    <row r="48" spans="13:23" x14ac:dyDescent="0.3">
      <c r="M48" s="29"/>
      <c r="N48"/>
      <c r="S48" s="29"/>
      <c r="W48"/>
    </row>
    <row r="49" spans="13:23" x14ac:dyDescent="0.3">
      <c r="M49" s="29"/>
      <c r="N49"/>
      <c r="S49" s="29"/>
      <c r="W49"/>
    </row>
    <row r="50" spans="13:23" x14ac:dyDescent="0.3">
      <c r="M50" s="29"/>
      <c r="N50"/>
      <c r="S50" s="29"/>
      <c r="W50"/>
    </row>
    <row r="51" spans="13:23" x14ac:dyDescent="0.3">
      <c r="M51" s="29"/>
      <c r="N51"/>
      <c r="S51" s="29"/>
      <c r="W51"/>
    </row>
    <row r="52" spans="13:23" x14ac:dyDescent="0.3">
      <c r="M52" s="29"/>
      <c r="N52"/>
      <c r="S52" s="29"/>
      <c r="W52"/>
    </row>
    <row r="53" spans="13:23" x14ac:dyDescent="0.3">
      <c r="M53" s="29"/>
      <c r="N53"/>
      <c r="S53" s="29"/>
      <c r="W53"/>
    </row>
    <row r="54" spans="13:23" x14ac:dyDescent="0.3">
      <c r="M54" s="29"/>
      <c r="N54"/>
      <c r="S54" s="29"/>
      <c r="W54"/>
    </row>
    <row r="55" spans="13:23" x14ac:dyDescent="0.3">
      <c r="M55" s="29"/>
      <c r="N55"/>
      <c r="S55" s="29"/>
      <c r="W55"/>
    </row>
    <row r="56" spans="13:23" x14ac:dyDescent="0.3">
      <c r="M56" s="29"/>
      <c r="N56"/>
      <c r="S56" s="29"/>
      <c r="W56"/>
    </row>
  </sheetData>
  <sortState xmlns:xlrd2="http://schemas.microsoft.com/office/spreadsheetml/2017/richdata2" ref="C4:AO16">
    <sortCondition descending="1" ref="AD4:AD16"/>
  </sortState>
  <mergeCells count="2">
    <mergeCell ref="C1:V1"/>
    <mergeCell ref="C18:V18"/>
  </mergeCells>
  <conditionalFormatting sqref="C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AJ5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:AJ13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AM3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AM6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AM7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AM8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AM9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AM10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AM11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AM12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AM14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5:AM15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6:AM16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7:AM17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:AM4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:Q5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3:AD13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:AM3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:AM4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:AM6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7:AM7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8:AM8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9:AM9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0:AM10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1:AM11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2:AM12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4:AM14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5:AM15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6:AM16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7:AM17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5:Q5"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3:AD13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:AM3">
    <cfRule type="colorScale" priority="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4:AM4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6:AM6"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:AM7"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8:AM8">
    <cfRule type="colorScale" priority="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9:AM9">
    <cfRule type="colorScale" priority="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:AM10"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:AM11">
    <cfRule type="colorScale" priority="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2:AM12"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:AM14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5:AM15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6:AM16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5:Q5">
    <cfRule type="colorScale" priority="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3:AD13">
    <cfRule type="colorScale" priority="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:AM3">
    <cfRule type="colorScale" priority="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4:AM4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6:AM6">
    <cfRule type="colorScale" priority="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7:AM7"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8:AM8"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9:AM9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0:AM10"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1:AM11"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2:AM12">
    <cfRule type="colorScale" priority="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4:AM14">
    <cfRule type="colorScale" priority="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5:AM15">
    <cfRule type="colorScale" priority="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6:AM16"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7:AM17">
    <cfRule type="colorScale" priority="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C1" r:id="rId1" xr:uid="{A2C268E4-7186-4D8A-8321-24DD8F938F52}"/>
    <hyperlink ref="C18" r:id="rId2" xr:uid="{8FBCDA19-9390-4C09-B645-2CAD92AF1E97}"/>
  </hyperlinks>
  <pageMargins left="0.7" right="0.7" top="0.75" bottom="0.75" header="0.3" footer="0.3"/>
  <pageSetup paperSize="9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4:F26"/>
  <sheetViews>
    <sheetView workbookViewId="0">
      <selection activeCell="F25" sqref="F25"/>
    </sheetView>
  </sheetViews>
  <sheetFormatPr defaultRowHeight="14.4" x14ac:dyDescent="0.3"/>
  <cols>
    <col min="3" max="3" width="15.33203125" customWidth="1"/>
    <col min="4" max="4" width="19.109375" customWidth="1"/>
    <col min="5" max="5" width="35.44140625" bestFit="1" customWidth="1"/>
    <col min="6" max="6" width="19.6640625" bestFit="1" customWidth="1"/>
  </cols>
  <sheetData>
    <row r="4" spans="3:6" x14ac:dyDescent="0.3">
      <c r="C4" s="61" t="s">
        <v>18</v>
      </c>
      <c r="D4" s="61"/>
      <c r="E4" s="61"/>
      <c r="F4" s="61"/>
    </row>
    <row r="5" spans="3:6" x14ac:dyDescent="0.3">
      <c r="C5" s="18" t="s">
        <v>9</v>
      </c>
      <c r="D5" s="20">
        <v>43192</v>
      </c>
      <c r="E5" s="18" t="s">
        <v>10</v>
      </c>
      <c r="F5" s="30" t="s">
        <v>11</v>
      </c>
    </row>
    <row r="6" spans="3:6" x14ac:dyDescent="0.3">
      <c r="C6" s="18" t="s">
        <v>9</v>
      </c>
      <c r="D6" s="20">
        <v>43192</v>
      </c>
      <c r="E6" s="18" t="s">
        <v>12</v>
      </c>
      <c r="F6" s="30" t="s">
        <v>11</v>
      </c>
    </row>
    <row r="7" spans="3:6" x14ac:dyDescent="0.3">
      <c r="C7" s="18" t="s">
        <v>9</v>
      </c>
      <c r="D7" s="20">
        <v>43192</v>
      </c>
      <c r="E7" s="18" t="s">
        <v>13</v>
      </c>
      <c r="F7" s="30" t="s">
        <v>11</v>
      </c>
    </row>
    <row r="8" spans="3:6" x14ac:dyDescent="0.3">
      <c r="C8" s="18" t="s">
        <v>9</v>
      </c>
      <c r="D8" s="20">
        <v>43192</v>
      </c>
      <c r="E8" s="18" t="s">
        <v>14</v>
      </c>
      <c r="F8" s="31" t="s">
        <v>15</v>
      </c>
    </row>
    <row r="9" spans="3:6" x14ac:dyDescent="0.3">
      <c r="C9" s="18" t="s">
        <v>9</v>
      </c>
      <c r="D9" s="20">
        <v>43192</v>
      </c>
      <c r="E9" s="18" t="s">
        <v>16</v>
      </c>
      <c r="F9" s="31" t="s">
        <v>15</v>
      </c>
    </row>
    <row r="10" spans="3:6" x14ac:dyDescent="0.3">
      <c r="C10" s="18" t="s">
        <v>9</v>
      </c>
      <c r="D10" s="20">
        <v>43192</v>
      </c>
      <c r="E10" s="18" t="s">
        <v>17</v>
      </c>
      <c r="F10" s="31" t="s">
        <v>15</v>
      </c>
    </row>
    <row r="11" spans="3:6" x14ac:dyDescent="0.3">
      <c r="C11" s="18" t="s">
        <v>9</v>
      </c>
      <c r="D11" s="20">
        <v>43371</v>
      </c>
      <c r="E11" s="18" t="s">
        <v>19</v>
      </c>
      <c r="F11" s="30" t="s">
        <v>11</v>
      </c>
    </row>
    <row r="12" spans="3:6" x14ac:dyDescent="0.3">
      <c r="C12" s="18" t="s">
        <v>9</v>
      </c>
      <c r="D12" s="20">
        <v>43371</v>
      </c>
      <c r="E12" s="18" t="s">
        <v>20</v>
      </c>
      <c r="F12" s="31" t="s">
        <v>15</v>
      </c>
    </row>
    <row r="13" spans="3:6" x14ac:dyDescent="0.3">
      <c r="C13" s="18" t="s">
        <v>9</v>
      </c>
      <c r="D13" s="20">
        <v>43553</v>
      </c>
      <c r="E13" s="18" t="s">
        <v>26</v>
      </c>
      <c r="F13" s="30" t="s">
        <v>11</v>
      </c>
    </row>
    <row r="14" spans="3:6" x14ac:dyDescent="0.3">
      <c r="C14" s="18" t="s">
        <v>9</v>
      </c>
      <c r="D14" s="20">
        <v>43553</v>
      </c>
      <c r="E14" s="18" t="s">
        <v>27</v>
      </c>
      <c r="F14" s="31" t="s">
        <v>15</v>
      </c>
    </row>
    <row r="15" spans="3:6" x14ac:dyDescent="0.3">
      <c r="C15" s="18" t="s">
        <v>9</v>
      </c>
      <c r="D15" s="20">
        <v>43735</v>
      </c>
      <c r="E15" s="18" t="s">
        <v>28</v>
      </c>
      <c r="F15" s="30" t="s">
        <v>11</v>
      </c>
    </row>
    <row r="16" spans="3:6" x14ac:dyDescent="0.3">
      <c r="C16" s="18" t="s">
        <v>9</v>
      </c>
      <c r="D16" s="20">
        <v>43735</v>
      </c>
      <c r="E16" s="18" t="s">
        <v>29</v>
      </c>
      <c r="F16" s="31" t="s">
        <v>15</v>
      </c>
    </row>
    <row r="17" spans="3:6" x14ac:dyDescent="0.3">
      <c r="C17" s="18" t="s">
        <v>9</v>
      </c>
      <c r="D17" s="20">
        <v>43909</v>
      </c>
      <c r="E17" s="18" t="s">
        <v>31</v>
      </c>
      <c r="F17" s="30" t="s">
        <v>11</v>
      </c>
    </row>
    <row r="18" spans="3:6" x14ac:dyDescent="0.3">
      <c r="C18" s="18" t="s">
        <v>9</v>
      </c>
      <c r="D18" s="20">
        <v>43909</v>
      </c>
      <c r="E18" s="18" t="s">
        <v>32</v>
      </c>
      <c r="F18" s="31" t="s">
        <v>15</v>
      </c>
    </row>
    <row r="19" spans="3:6" x14ac:dyDescent="0.3">
      <c r="C19" s="18" t="s">
        <v>9</v>
      </c>
      <c r="D19" s="20">
        <v>44043</v>
      </c>
      <c r="E19" s="18" t="s">
        <v>33</v>
      </c>
      <c r="F19" s="30" t="s">
        <v>11</v>
      </c>
    </row>
    <row r="20" spans="3:6" x14ac:dyDescent="0.3">
      <c r="C20" s="18" t="s">
        <v>9</v>
      </c>
      <c r="D20" s="20">
        <v>44043</v>
      </c>
      <c r="E20" s="18" t="s">
        <v>34</v>
      </c>
      <c r="F20" s="31" t="s">
        <v>15</v>
      </c>
    </row>
    <row r="21" spans="3:6" x14ac:dyDescent="0.3">
      <c r="C21" s="18" t="s">
        <v>9</v>
      </c>
      <c r="D21" s="20">
        <v>44286</v>
      </c>
      <c r="E21" s="18" t="s">
        <v>35</v>
      </c>
      <c r="F21" s="30" t="s">
        <v>11</v>
      </c>
    </row>
    <row r="22" spans="3:6" x14ac:dyDescent="0.3">
      <c r="C22" s="18" t="s">
        <v>9</v>
      </c>
      <c r="D22" s="20">
        <v>44286</v>
      </c>
      <c r="E22" s="18" t="s">
        <v>36</v>
      </c>
      <c r="F22" s="31" t="s">
        <v>15</v>
      </c>
    </row>
    <row r="23" spans="3:6" x14ac:dyDescent="0.3">
      <c r="C23" s="18" t="s">
        <v>9</v>
      </c>
      <c r="D23" s="20">
        <v>44651</v>
      </c>
      <c r="E23" s="18" t="s">
        <v>8</v>
      </c>
      <c r="F23" s="30" t="s">
        <v>11</v>
      </c>
    </row>
    <row r="24" spans="3:6" x14ac:dyDescent="0.3">
      <c r="C24" s="18" t="s">
        <v>9</v>
      </c>
      <c r="D24" s="20">
        <v>44651</v>
      </c>
      <c r="E24" s="18" t="s">
        <v>37</v>
      </c>
      <c r="F24" s="31" t="s">
        <v>15</v>
      </c>
    </row>
    <row r="25" spans="3:6" x14ac:dyDescent="0.3">
      <c r="C25" s="18" t="s">
        <v>9</v>
      </c>
      <c r="D25" s="20">
        <v>44834</v>
      </c>
      <c r="E25" s="18" t="s">
        <v>32</v>
      </c>
      <c r="F25" s="30" t="s">
        <v>11</v>
      </c>
    </row>
    <row r="26" spans="3:6" x14ac:dyDescent="0.3">
      <c r="C26" s="18" t="s">
        <v>9</v>
      </c>
      <c r="D26" s="20">
        <v>44834</v>
      </c>
      <c r="E26" s="18" t="s">
        <v>49</v>
      </c>
      <c r="F26" s="31" t="s">
        <v>15</v>
      </c>
    </row>
  </sheetData>
  <mergeCells count="1">
    <mergeCell ref="C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Nifty Calculator Free Float</vt:lpstr>
      <vt:lpstr>Pessimistic Nifty</vt:lpstr>
      <vt:lpstr>Optimistic Nifty</vt:lpstr>
      <vt:lpstr>Sectoral Weights</vt:lpstr>
      <vt:lpstr>Recent changes in Nifty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amsec</dc:creator>
  <cp:lastModifiedBy>LENOVO</cp:lastModifiedBy>
  <dcterms:created xsi:type="dcterms:W3CDTF">2011-11-28T07:51:29Z</dcterms:created>
  <dcterms:modified xsi:type="dcterms:W3CDTF">2023-07-03T11:31:05Z</dcterms:modified>
</cp:coreProperties>
</file>