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Analyse India\"/>
    </mc:Choice>
  </mc:AlternateContent>
  <bookViews>
    <workbookView xWindow="0" yWindow="0" windowWidth="23040" windowHeight="9372"/>
  </bookViews>
  <sheets>
    <sheet name="Nifty Calculator Free Float" sheetId="6" r:id="rId1"/>
    <sheet name="Pessimistic Nifty" sheetId="4" r:id="rId2"/>
    <sheet name="Optimistic Nifty" sheetId="7" r:id="rId3"/>
    <sheet name="Sectoral Weights" sheetId="9" r:id="rId4"/>
    <sheet name="Recent changes in Nifty" sheetId="8" r:id="rId5"/>
  </sheets>
  <definedNames>
    <definedName name="_xlnm._FilterDatabase" localSheetId="0" hidden="1">'Nifty Calculator Free Float'!$B$6:$H$56</definedName>
    <definedName name="_xlnm._FilterDatabase" localSheetId="2" hidden="1">'Optimistic Nifty'!$B$6:$H$59</definedName>
    <definedName name="_xlnm._FilterDatabase" localSheetId="1" hidden="1">'Pessimistic Nifty'!$B$6:$H$59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4" l="1"/>
  <c r="F8" i="6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7" i="4"/>
  <c r="D58" i="7" l="1"/>
  <c r="E56" i="7" l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F7" i="7" l="1"/>
  <c r="F8" i="7"/>
  <c r="F40" i="6"/>
  <c r="G40" i="6" s="1"/>
  <c r="F26" i="6"/>
  <c r="G26" i="6" s="1"/>
  <c r="F49" i="6"/>
  <c r="G49" i="6" s="1"/>
  <c r="F39" i="6"/>
  <c r="G39" i="6" s="1"/>
  <c r="F7" i="6"/>
  <c r="G7" i="6" s="1"/>
  <c r="F24" i="6"/>
  <c r="G24" i="6" s="1"/>
  <c r="F33" i="6"/>
  <c r="G33" i="6" s="1"/>
  <c r="F23" i="6"/>
  <c r="G23" i="6" s="1"/>
  <c r="F28" i="6"/>
  <c r="G28" i="6" s="1"/>
  <c r="F22" i="6"/>
  <c r="G22" i="6" s="1"/>
  <c r="F31" i="6"/>
  <c r="G31" i="6" s="1"/>
  <c r="F16" i="6"/>
  <c r="G16" i="6" s="1"/>
  <c r="F44" i="6"/>
  <c r="G44" i="6" s="1"/>
  <c r="F54" i="6"/>
  <c r="G54" i="6" s="1"/>
  <c r="F17" i="6"/>
  <c r="G17" i="6" s="1"/>
  <c r="F47" i="6"/>
  <c r="G47" i="6" s="1"/>
  <c r="F53" i="6"/>
  <c r="G53" i="6" s="1"/>
  <c r="F42" i="6"/>
  <c r="G42" i="6" s="1"/>
  <c r="F18" i="6"/>
  <c r="G18" i="6" s="1"/>
  <c r="F51" i="6"/>
  <c r="G51" i="6" s="1"/>
  <c r="F12" i="6"/>
  <c r="G12" i="6" s="1"/>
  <c r="F48" i="6"/>
  <c r="G48" i="6" s="1"/>
  <c r="E16" i="6"/>
  <c r="E28" i="6"/>
  <c r="E54" i="6"/>
  <c r="E11" i="6"/>
  <c r="E27" i="6"/>
  <c r="E46" i="6"/>
  <c r="E24" i="6"/>
  <c r="E56" i="6"/>
  <c r="E17" i="6"/>
  <c r="E47" i="6"/>
  <c r="E31" i="6"/>
  <c r="E22" i="6"/>
  <c r="E52" i="6"/>
  <c r="E45" i="6"/>
  <c r="E29" i="6"/>
  <c r="E10" i="6"/>
  <c r="E53" i="6"/>
  <c r="E33" i="6"/>
  <c r="E30" i="6"/>
  <c r="E44" i="6"/>
  <c r="E9" i="6"/>
  <c r="E15" i="6"/>
  <c r="E37" i="6"/>
  <c r="E32" i="6"/>
  <c r="E42" i="6"/>
  <c r="E40" i="6"/>
  <c r="E43" i="6"/>
  <c r="E50" i="6"/>
  <c r="E19" i="6"/>
  <c r="E26" i="6"/>
  <c r="E35" i="6"/>
  <c r="E13" i="6"/>
  <c r="E18" i="6"/>
  <c r="E51" i="6"/>
  <c r="E41" i="6"/>
  <c r="E7" i="6"/>
  <c r="E25" i="6"/>
  <c r="E8" i="6"/>
  <c r="E49" i="6"/>
  <c r="E39" i="6"/>
  <c r="E12" i="6"/>
  <c r="E48" i="6"/>
  <c r="E55" i="6"/>
  <c r="E20" i="6"/>
  <c r="E21" i="6"/>
  <c r="E14" i="6"/>
  <c r="E38" i="6"/>
  <c r="E34" i="6"/>
  <c r="E36" i="6"/>
  <c r="E23" i="6"/>
  <c r="F11" i="6"/>
  <c r="G11" i="6" s="1"/>
  <c r="F27" i="6"/>
  <c r="G27" i="6" s="1"/>
  <c r="F46" i="6"/>
  <c r="G46" i="6" s="1"/>
  <c r="F56" i="6"/>
  <c r="G56" i="6" s="1"/>
  <c r="F52" i="6"/>
  <c r="G52" i="6" s="1"/>
  <c r="F45" i="6"/>
  <c r="G45" i="6" s="1"/>
  <c r="F29" i="6"/>
  <c r="G29" i="6" s="1"/>
  <c r="F10" i="6"/>
  <c r="G10" i="6" s="1"/>
  <c r="F30" i="6"/>
  <c r="G30" i="6" s="1"/>
  <c r="F9" i="6"/>
  <c r="G9" i="6" s="1"/>
  <c r="F15" i="6"/>
  <c r="G15" i="6" s="1"/>
  <c r="F37" i="6"/>
  <c r="G37" i="6" s="1"/>
  <c r="F32" i="6"/>
  <c r="G32" i="6" s="1"/>
  <c r="F43" i="6"/>
  <c r="G43" i="6" s="1"/>
  <c r="F50" i="6"/>
  <c r="G50" i="6" s="1"/>
  <c r="F19" i="6"/>
  <c r="G19" i="6" s="1"/>
  <c r="F35" i="6"/>
  <c r="G35" i="6" s="1"/>
  <c r="F13" i="6"/>
  <c r="G13" i="6" s="1"/>
  <c r="F41" i="6"/>
  <c r="G41" i="6" s="1"/>
  <c r="F25" i="6"/>
  <c r="G25" i="6" s="1"/>
  <c r="G8" i="6"/>
  <c r="F55" i="6"/>
  <c r="G55" i="6" s="1"/>
  <c r="F20" i="6"/>
  <c r="G20" i="6" s="1"/>
  <c r="F21" i="6"/>
  <c r="G21" i="6" s="1"/>
  <c r="F14" i="6"/>
  <c r="G14" i="6" s="1"/>
  <c r="F38" i="6"/>
  <c r="G38" i="6" s="1"/>
  <c r="F34" i="6"/>
  <c r="G34" i="6" s="1"/>
  <c r="F36" i="6"/>
  <c r="G36" i="6" s="1"/>
  <c r="H7" i="6" l="1"/>
  <c r="D58" i="4"/>
  <c r="D58" i="6"/>
  <c r="H22" i="6" l="1"/>
  <c r="F47" i="7"/>
  <c r="G47" i="7" s="1"/>
  <c r="F31" i="7"/>
  <c r="G31" i="7" s="1"/>
  <c r="F16" i="7"/>
  <c r="G16" i="7" s="1"/>
  <c r="F35" i="7"/>
  <c r="G35" i="7" s="1"/>
  <c r="H35" i="7" s="1"/>
  <c r="F51" i="7"/>
  <c r="G51" i="7" s="1"/>
  <c r="H51" i="7" s="1"/>
  <c r="F41" i="7"/>
  <c r="G41" i="7" s="1"/>
  <c r="F42" i="7"/>
  <c r="G42" i="7" s="1"/>
  <c r="F21" i="7"/>
  <c r="G21" i="7" s="1"/>
  <c r="H21" i="7" s="1"/>
  <c r="F44" i="7"/>
  <c r="G44" i="7" s="1"/>
  <c r="F55" i="7"/>
  <c r="G55" i="7" s="1"/>
  <c r="F34" i="7"/>
  <c r="G34" i="7" s="1"/>
  <c r="F25" i="7"/>
  <c r="G25" i="7" s="1"/>
  <c r="H25" i="7" s="1"/>
  <c r="F27" i="7"/>
  <c r="G27" i="7" s="1"/>
  <c r="F48" i="7"/>
  <c r="G48" i="7" s="1"/>
  <c r="F40" i="7"/>
  <c r="G40" i="7" s="1"/>
  <c r="F24" i="7"/>
  <c r="G24" i="7" s="1"/>
  <c r="G7" i="7"/>
  <c r="F32" i="7"/>
  <c r="G32" i="7" s="1"/>
  <c r="F50" i="7"/>
  <c r="G50" i="7" s="1"/>
  <c r="F20" i="7"/>
  <c r="G20" i="7" s="1"/>
  <c r="F9" i="7"/>
  <c r="G9" i="7" s="1"/>
  <c r="H9" i="7" s="1"/>
  <c r="F11" i="7"/>
  <c r="G11" i="7" s="1"/>
  <c r="F10" i="7"/>
  <c r="G10" i="7" s="1"/>
  <c r="F46" i="7"/>
  <c r="G46" i="7" s="1"/>
  <c r="F29" i="7"/>
  <c r="G29" i="7" s="1"/>
  <c r="G8" i="7"/>
  <c r="F19" i="7"/>
  <c r="G19" i="7" s="1"/>
  <c r="F13" i="7"/>
  <c r="G13" i="7" s="1"/>
  <c r="F28" i="7"/>
  <c r="G28" i="7" s="1"/>
  <c r="F23" i="7"/>
  <c r="G23" i="7" s="1"/>
  <c r="F26" i="7"/>
  <c r="G26" i="7" s="1"/>
  <c r="F56" i="7"/>
  <c r="G56" i="7" s="1"/>
  <c r="F39" i="7"/>
  <c r="G39" i="7" s="1"/>
  <c r="H39" i="7" s="1"/>
  <c r="F22" i="7"/>
  <c r="G22" i="7" s="1"/>
  <c r="F36" i="7"/>
  <c r="G36" i="7" s="1"/>
  <c r="F54" i="7"/>
  <c r="G54" i="7" s="1"/>
  <c r="F12" i="7"/>
  <c r="G12" i="7" s="1"/>
  <c r="H12" i="7" s="1"/>
  <c r="F45" i="7"/>
  <c r="G45" i="7" s="1"/>
  <c r="F18" i="7"/>
  <c r="G18" i="7" s="1"/>
  <c r="F15" i="7"/>
  <c r="G15" i="7" s="1"/>
  <c r="F14" i="7"/>
  <c r="G14" i="7" s="1"/>
  <c r="H14" i="7" s="1"/>
  <c r="F17" i="7"/>
  <c r="G17" i="7" s="1"/>
  <c r="F53" i="7"/>
  <c r="G53" i="7" s="1"/>
  <c r="F43" i="7"/>
  <c r="G43" i="7" s="1"/>
  <c r="F33" i="7"/>
  <c r="G33" i="7" s="1"/>
  <c r="H33" i="7" s="1"/>
  <c r="F37" i="7"/>
  <c r="G37" i="7" s="1"/>
  <c r="F30" i="7"/>
  <c r="G30" i="7" s="1"/>
  <c r="F38" i="7"/>
  <c r="G38" i="7" s="1"/>
  <c r="H38" i="7" s="1"/>
  <c r="F49" i="7"/>
  <c r="G49" i="7" s="1"/>
  <c r="H49" i="7" s="1"/>
  <c r="F52" i="7"/>
  <c r="G52" i="7" s="1"/>
  <c r="H52" i="7" s="1"/>
  <c r="G49" i="4"/>
  <c r="G38" i="4"/>
  <c r="G30" i="4"/>
  <c r="G37" i="4"/>
  <c r="G33" i="4"/>
  <c r="G43" i="4"/>
  <c r="G53" i="4"/>
  <c r="G17" i="4"/>
  <c r="G14" i="4"/>
  <c r="G15" i="4"/>
  <c r="G18" i="4"/>
  <c r="G45" i="4"/>
  <c r="G12" i="4"/>
  <c r="G54" i="4"/>
  <c r="G36" i="4"/>
  <c r="G22" i="4"/>
  <c r="G39" i="4"/>
  <c r="G56" i="4"/>
  <c r="G26" i="4"/>
  <c r="G23" i="4"/>
  <c r="G28" i="4"/>
  <c r="G13" i="4"/>
  <c r="G19" i="4"/>
  <c r="G8" i="4"/>
  <c r="G29" i="4"/>
  <c r="G46" i="4"/>
  <c r="G10" i="4"/>
  <c r="G11" i="4"/>
  <c r="G9" i="4"/>
  <c r="G20" i="4"/>
  <c r="G50" i="4"/>
  <c r="G32" i="4"/>
  <c r="G7" i="4"/>
  <c r="G24" i="4"/>
  <c r="G40" i="4"/>
  <c r="G48" i="4"/>
  <c r="G27" i="4"/>
  <c r="G25" i="4"/>
  <c r="G34" i="4"/>
  <c r="G55" i="4"/>
  <c r="G44" i="4"/>
  <c r="G21" i="4"/>
  <c r="G42" i="4"/>
  <c r="G41" i="4"/>
  <c r="G51" i="4"/>
  <c r="G35" i="4"/>
  <c r="G16" i="4"/>
  <c r="G31" i="4"/>
  <c r="G47" i="4"/>
  <c r="G52" i="4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46" i="6"/>
  <c r="H25" i="6"/>
  <c r="H17" i="6"/>
  <c r="H56" i="6"/>
  <c r="H58" i="7" l="1"/>
  <c r="H45" i="6"/>
  <c r="H50" i="6"/>
  <c r="H15" i="6"/>
  <c r="H19" i="6"/>
  <c r="H44" i="6"/>
  <c r="H18" i="6"/>
  <c r="H11" i="6"/>
  <c r="H13" i="6"/>
  <c r="H23" i="6"/>
  <c r="H52" i="6"/>
  <c r="H21" i="6"/>
  <c r="H10" i="6"/>
  <c r="H43" i="6"/>
  <c r="H38" i="6"/>
  <c r="H36" i="6"/>
  <c r="H49" i="6"/>
  <c r="H47" i="6"/>
  <c r="H41" i="6"/>
  <c r="H16" i="6"/>
  <c r="H26" i="6"/>
  <c r="H55" i="6"/>
  <c r="H39" i="6"/>
  <c r="H31" i="6"/>
  <c r="H14" i="6"/>
  <c r="H9" i="6"/>
  <c r="H42" i="6"/>
  <c r="H12" i="6"/>
  <c r="H33" i="6"/>
  <c r="H48" i="6"/>
  <c r="H51" i="6"/>
  <c r="H35" i="6"/>
  <c r="H30" i="6"/>
  <c r="H24" i="6"/>
  <c r="H54" i="6"/>
  <c r="H40" i="6"/>
  <c r="H53" i="6"/>
  <c r="H32" i="6"/>
  <c r="H8" i="6"/>
  <c r="H34" i="6"/>
  <c r="H20" i="6"/>
  <c r="H27" i="6"/>
  <c r="H28" i="6"/>
  <c r="H29" i="6"/>
  <c r="H37" i="6"/>
  <c r="H58" i="6" l="1"/>
  <c r="H19" i="4"/>
  <c r="H8" i="4"/>
  <c r="H44" i="4"/>
  <c r="H9" i="4"/>
  <c r="H35" i="4"/>
  <c r="H16" i="4"/>
  <c r="H18" i="4"/>
  <c r="H48" i="4"/>
  <c r="H21" i="4"/>
  <c r="H43" i="4"/>
  <c r="H28" i="4"/>
  <c r="H45" i="4"/>
  <c r="H36" i="4"/>
  <c r="H34" i="4"/>
  <c r="H29" i="4"/>
  <c r="H51" i="4"/>
  <c r="H24" i="4"/>
  <c r="H30" i="4"/>
  <c r="H40" i="4"/>
  <c r="H55" i="4"/>
  <c r="H41" i="4"/>
  <c r="H15" i="4"/>
  <c r="H38" i="4"/>
  <c r="H33" i="4"/>
  <c r="H13" i="4"/>
  <c r="H52" i="4"/>
  <c r="H42" i="4"/>
  <c r="H53" i="4"/>
  <c r="H11" i="4"/>
  <c r="H46" i="4"/>
  <c r="H37" i="4"/>
  <c r="H54" i="4"/>
  <c r="H10" i="4"/>
  <c r="H23" i="4"/>
  <c r="H47" i="4"/>
  <c r="H25" i="4"/>
  <c r="H56" i="4"/>
  <c r="H49" i="4"/>
  <c r="H50" i="4"/>
  <c r="H32" i="4"/>
  <c r="H22" i="4"/>
  <c r="H39" i="4"/>
  <c r="H12" i="4"/>
  <c r="H20" i="4"/>
  <c r="H31" i="4"/>
  <c r="H26" i="4"/>
  <c r="H17" i="4"/>
  <c r="H14" i="4"/>
  <c r="H27" i="4"/>
  <c r="H7" i="4"/>
  <c r="H58" i="4" l="1"/>
</calcChain>
</file>

<file path=xl/sharedStrings.xml><?xml version="1.0" encoding="utf-8"?>
<sst xmlns="http://schemas.openxmlformats.org/spreadsheetml/2006/main" count="248" uniqueCount="96">
  <si>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</si>
  <si>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</si>
  <si>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</si>
  <si>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</si>
  <si>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</si>
  <si>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</si>
  <si>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</si>
  <si>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% rise</t>
  </si>
  <si>
    <t>Rounding Off Error</t>
  </si>
  <si>
    <t>ADANIPORTS</t>
  </si>
  <si>
    <t>ASIANPAINT</t>
  </si>
  <si>
    <t>AXISBANK</t>
  </si>
  <si>
    <t>BAJAJ-AUTO</t>
  </si>
  <si>
    <t>BAJFINANCE</t>
  </si>
  <si>
    <t>BPCL</t>
  </si>
  <si>
    <t>BHARTIARTL</t>
  </si>
  <si>
    <t>CIPLA</t>
  </si>
  <si>
    <t>COALINDIA</t>
  </si>
  <si>
    <t>DRREDDY</t>
  </si>
  <si>
    <t>EICHERMOT</t>
  </si>
  <si>
    <t>HCLTECH</t>
  </si>
  <si>
    <t>HDFCBANK</t>
  </si>
  <si>
    <t>HEROMOTOCO</t>
  </si>
  <si>
    <t>HINDALCO</t>
  </si>
  <si>
    <t>HINDUNILVR</t>
  </si>
  <si>
    <t>HDFC</t>
  </si>
  <si>
    <t>ITC</t>
  </si>
  <si>
    <t>ICICIBANK</t>
  </si>
  <si>
    <t>IOC</t>
  </si>
  <si>
    <t>INDUSINDBK</t>
  </si>
  <si>
    <t>INFY</t>
  </si>
  <si>
    <t>KOTAKBANK</t>
  </si>
  <si>
    <t>LT</t>
  </si>
  <si>
    <t>M&amp;M</t>
  </si>
  <si>
    <t>MARUTI</t>
  </si>
  <si>
    <t>NTPC</t>
  </si>
  <si>
    <t>ONGC</t>
  </si>
  <si>
    <t>POWERGRID</t>
  </si>
  <si>
    <t>RELIANCE</t>
  </si>
  <si>
    <t>SBIN</t>
  </si>
  <si>
    <t>SUNPHARMA</t>
  </si>
  <si>
    <t>TCS</t>
  </si>
  <si>
    <t>TATAMOTORS</t>
  </si>
  <si>
    <t>TATASTEEL</t>
  </si>
  <si>
    <t>TECHM</t>
  </si>
  <si>
    <t>UPL</t>
  </si>
  <si>
    <t>ULTRACEMCO</t>
  </si>
  <si>
    <t>WIPRO</t>
  </si>
  <si>
    <t>BAJAJFINSV</t>
  </si>
  <si>
    <t>GRASIM</t>
  </si>
  <si>
    <t>TITAN</t>
  </si>
  <si>
    <t>Nifty 50</t>
  </si>
  <si>
    <t>Ambuja Cements Ltd.</t>
  </si>
  <si>
    <t>Exclusion from Index</t>
  </si>
  <si>
    <t>Aurobindo Pharma Ltd.</t>
  </si>
  <si>
    <t>Bosch Ltd.</t>
  </si>
  <si>
    <t>Bajaj Finserv Ltd.</t>
  </si>
  <si>
    <t>Inclusion into Index</t>
  </si>
  <si>
    <t>Grasim Industries Ltd.</t>
  </si>
  <si>
    <t>Titan Company Ltd.</t>
  </si>
  <si>
    <t>Recent Changes in Nifty</t>
  </si>
  <si>
    <t>JSWSTEEL</t>
  </si>
  <si>
    <t>Lupin Ltd.</t>
  </si>
  <si>
    <t>JSW Steel Ltd.</t>
  </si>
  <si>
    <t>Sector</t>
  </si>
  <si>
    <t>SERVICES</t>
  </si>
  <si>
    <t>IT</t>
  </si>
  <si>
    <t>AUTOMOBILE</t>
  </si>
  <si>
    <t>METALS</t>
  </si>
  <si>
    <t>CONSTRUCTION</t>
  </si>
  <si>
    <t>PHARMA</t>
  </si>
  <si>
    <t>TELECOM</t>
  </si>
  <si>
    <t>FINANCIAL SERVICES</t>
  </si>
  <si>
    <t>CONSUMER GOODS</t>
  </si>
  <si>
    <t>CEMENT &amp; CEMENT PRODUCTS</t>
  </si>
  <si>
    <t>FERTILISERS &amp; PESTICIDES</t>
  </si>
  <si>
    <t>MEDIA &amp; ENTERTAINMENT</t>
  </si>
  <si>
    <t>BRITANNIA</t>
  </si>
  <si>
    <t>Hindustan Petroleum Corporation Ltd.</t>
  </si>
  <si>
    <t>Britannia Industries Ltd.</t>
  </si>
  <si>
    <t>Indiabulls Housing Finance Ltd.</t>
  </si>
  <si>
    <t>Nestle India Ltd.</t>
  </si>
  <si>
    <t>NESTLEIND</t>
  </si>
  <si>
    <t>SHREECEM</t>
  </si>
  <si>
    <t>OIL &amp; GAS</t>
  </si>
  <si>
    <t>POWER</t>
  </si>
  <si>
    <t>Yes Bank</t>
  </si>
  <si>
    <t>Shree Cements</t>
  </si>
  <si>
    <t>HDFCLIFE</t>
  </si>
  <si>
    <t>Vedanta</t>
  </si>
  <si>
    <t>HDFC Life</t>
  </si>
  <si>
    <t>DIVISLAB</t>
  </si>
  <si>
    <t>SBILIFE</t>
  </si>
  <si>
    <t>TATACONSUM</t>
  </si>
  <si>
    <t>Gail Limited</t>
  </si>
  <si>
    <t>Tata Consumer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</si>
</sst>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3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2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2" fontId="0" fillId="4" borderId="1" xfId="0" applyNumberFormat="1" applyFill="1" applyBorder="1"/>
    <xf numFmtId="2" fontId="6" fillId="2" borderId="1" xfId="0" applyNumberFormat="1" applyFont="1" applyFill="1" applyBorder="1" applyAlignment="1"/>
    <xf numFmtId="2" fontId="0" fillId="3" borderId="1" xfId="0" applyNumberFormat="1" applyFill="1" applyBorder="1" applyAlignment="1"/>
    <xf numFmtId="0" fontId="0" fillId="0" borderId="1" xfId="0" applyBorder="1"/>
    <xf numFmtId="0" fontId="0" fillId="0" borderId="1" xfId="0" applyFill="1" applyBorder="1"/>
    <xf numFmtId="2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7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top" wrapText="1"/>
    </xf>
    <xf numFmtId="2" fontId="10" fillId="4" borderId="10" xfId="0" applyNumberFormat="1" applyFont="1" applyFill="1" applyBorder="1" applyAlignment="1">
      <alignment horizontal="right" vertical="top" shrinkToFi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180975</xdr:colOff>
      <xdr:row>3</xdr:row>
      <xdr:rowOff>180975</xdr:rowOff>
    </xdr:from>
    <xdr:to>
      <xdr:col>11</xdr:col>
      <xdr:colOff>400050</xdr:colOff>
      <xdr:row>23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9772650" y="752475"/>
          <a:ext cx="2047875" cy="407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58.34% of Nifty </a:t>
          </a:r>
        </a:p>
        <a:p>
          <a:endParaRPr lang="en-US" sz="1100" b="1" baseline="0"/>
        </a:p>
        <a:p>
          <a:r>
            <a:rPr lang="en-US" sz="1100" b="1" baseline="0"/>
            <a:t>Top 20 stocks = 76.96%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31st January 2022.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9"/>
  <sheetViews>
    <sheetView tabSelected="1" workbookViewId="0"/>
  </sheetViews>
  <sheetFormatPr defaultRowHeight="14.4" x14ac:dyDescent="0.3"/>
  <cols>
    <col min="1" max="1" width="11.109375" customWidth="1"/>
    <col min="2" max="2" width="38.6640625" customWidth="1"/>
    <col min="3" max="3" width="8" customWidth="1"/>
    <col min="4" max="4" width="13.88671875" customWidth="1"/>
    <col min="5" max="5" width="14.109375" customWidth="1"/>
    <col min="6" max="6" width="12.109375" customWidth="1"/>
    <col min="7" max="7" width="8.109375" bestFit="1" customWidth="1"/>
    <col min="8" max="8" width="18" style="40" customWidth="1"/>
    <col min="13" max="13" width="2.44140625" customWidth="1"/>
  </cols>
  <sheetData>
    <row r="2" spans="2:8" x14ac:dyDescent="0.3">
      <c r="B2" s="1"/>
      <c r="C2" s="2"/>
      <c r="D2" s="2"/>
      <c r="E2" s="2"/>
      <c r="F2" s="2"/>
      <c r="G2" s="2"/>
      <c r="H2" s="43"/>
    </row>
    <row r="3" spans="2:8" x14ac:dyDescent="0.3">
      <c r="B3" s="4"/>
      <c r="C3" s="5"/>
      <c r="D3" s="5"/>
      <c r="E3" s="5"/>
      <c r="F3" s="5"/>
      <c r="G3" s="5"/>
      <c r="H3" s="44"/>
    </row>
    <row r="4" spans="2:8" x14ac:dyDescent="0.3">
      <c r="B4" s="4"/>
      <c r="C4" s="5"/>
      <c r="D4" s="5"/>
      <c r="E4" s="5"/>
      <c r="F4" s="5"/>
      <c r="G4" s="5"/>
      <c r="H4" s="44"/>
    </row>
    <row r="5" spans="2:8" x14ac:dyDescent="0.3">
      <c r="B5" s="7"/>
      <c r="C5" s="8"/>
      <c r="D5" s="8"/>
      <c r="E5" s="8"/>
      <c r="F5" s="8"/>
      <c r="G5" s="8"/>
      <c r="H5" s="45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46" t="s">
        <v>2</v>
      </c>
    </row>
    <row r="7" spans="2:8" ht="15" customHeight="1" x14ac:dyDescent="0.3">
      <c r="B7" s="51" t="s">
        <v>38</v>
      </c>
      <c r="C7" s="52">
        <v>2386.6</v>
      </c>
      <c r="D7" s="52">
        <v>10.86</v>
      </c>
      <c r="E7" s="29">
        <f t="shared" ref="E7:E38" si="0">$E$58*D7/100</f>
        <v>1883.1077099999998</v>
      </c>
      <c r="F7" s="23">
        <f t="shared" ref="F7:F38" si="1">C7</f>
        <v>2386.6</v>
      </c>
      <c r="G7" s="21">
        <f t="shared" ref="G7:G38" si="2">(F7-C7)/C7*100</f>
        <v>0</v>
      </c>
      <c r="H7" s="29">
        <f>E7+((E7*G7)/100)</f>
        <v>1883.1077099999998</v>
      </c>
    </row>
    <row r="8" spans="2:8" x14ac:dyDescent="0.3">
      <c r="B8" s="51" t="s">
        <v>21</v>
      </c>
      <c r="C8" s="52">
        <v>1485.7</v>
      </c>
      <c r="D8" s="52">
        <v>8.58</v>
      </c>
      <c r="E8" s="29">
        <f t="shared" si="0"/>
        <v>1487.7591299999999</v>
      </c>
      <c r="F8" s="23">
        <f>C8</f>
        <v>1485.7</v>
      </c>
      <c r="G8" s="21">
        <f t="shared" si="2"/>
        <v>0</v>
      </c>
      <c r="H8" s="29">
        <f t="shared" ref="H8:H38" si="3">E8+((E8*G8)/100)</f>
        <v>1487.7591299999999</v>
      </c>
    </row>
    <row r="9" spans="2:8" x14ac:dyDescent="0.3">
      <c r="B9" s="51" t="s">
        <v>30</v>
      </c>
      <c r="C9" s="52">
        <v>1736.2</v>
      </c>
      <c r="D9" s="52">
        <v>8.49</v>
      </c>
      <c r="E9" s="29">
        <f t="shared" si="0"/>
        <v>1472.1532649999999</v>
      </c>
      <c r="F9" s="23">
        <f t="shared" si="1"/>
        <v>1736.2</v>
      </c>
      <c r="G9" s="21">
        <f t="shared" si="2"/>
        <v>0</v>
      </c>
      <c r="H9" s="29">
        <f t="shared" si="3"/>
        <v>1472.1532649999999</v>
      </c>
    </row>
    <row r="10" spans="2:8" x14ac:dyDescent="0.3">
      <c r="B10" s="51" t="s">
        <v>27</v>
      </c>
      <c r="C10" s="52">
        <v>788.8</v>
      </c>
      <c r="D10" s="52">
        <v>7.23</v>
      </c>
      <c r="E10" s="29">
        <f t="shared" si="0"/>
        <v>1253.671155</v>
      </c>
      <c r="F10" s="23">
        <f t="shared" si="1"/>
        <v>788.8</v>
      </c>
      <c r="G10" s="21">
        <f t="shared" si="2"/>
        <v>0</v>
      </c>
      <c r="H10" s="29">
        <f t="shared" si="3"/>
        <v>1253.671155</v>
      </c>
    </row>
    <row r="11" spans="2:8" x14ac:dyDescent="0.3">
      <c r="B11" s="51" t="s">
        <v>25</v>
      </c>
      <c r="C11" s="52">
        <v>2521</v>
      </c>
      <c r="D11" s="52">
        <v>6.02</v>
      </c>
      <c r="E11" s="29">
        <f t="shared" si="0"/>
        <v>1043.8589699999998</v>
      </c>
      <c r="F11" s="23">
        <f t="shared" si="1"/>
        <v>2521</v>
      </c>
      <c r="G11" s="21">
        <f t="shared" si="2"/>
        <v>0</v>
      </c>
      <c r="H11" s="29">
        <f t="shared" si="3"/>
        <v>1043.8589699999998</v>
      </c>
    </row>
    <row r="12" spans="2:8" x14ac:dyDescent="0.3">
      <c r="B12" s="51" t="s">
        <v>41</v>
      </c>
      <c r="C12" s="52">
        <v>3736.25</v>
      </c>
      <c r="D12" s="52">
        <v>5.1100000000000003</v>
      </c>
      <c r="E12" s="29">
        <f t="shared" si="0"/>
        <v>886.06633499999998</v>
      </c>
      <c r="F12" s="23">
        <f t="shared" si="1"/>
        <v>3736.25</v>
      </c>
      <c r="G12" s="21">
        <f t="shared" si="2"/>
        <v>0</v>
      </c>
      <c r="H12" s="29">
        <f t="shared" si="3"/>
        <v>886.06633499999998</v>
      </c>
    </row>
    <row r="13" spans="2:8" x14ac:dyDescent="0.3">
      <c r="B13" s="51" t="s">
        <v>31</v>
      </c>
      <c r="C13" s="52">
        <v>1857.25</v>
      </c>
      <c r="D13" s="52">
        <v>3.6</v>
      </c>
      <c r="E13" s="29">
        <f t="shared" si="0"/>
        <v>624.2346</v>
      </c>
      <c r="F13" s="23">
        <f t="shared" si="1"/>
        <v>1857.25</v>
      </c>
      <c r="G13" s="21">
        <f t="shared" si="2"/>
        <v>0</v>
      </c>
      <c r="H13" s="29">
        <f t="shared" si="3"/>
        <v>624.2346</v>
      </c>
    </row>
    <row r="14" spans="2:8" x14ac:dyDescent="0.3">
      <c r="B14" s="51" t="s">
        <v>32</v>
      </c>
      <c r="C14" s="52">
        <v>1909.2</v>
      </c>
      <c r="D14" s="52">
        <v>3.04</v>
      </c>
      <c r="E14" s="29">
        <f t="shared" si="0"/>
        <v>527.13143999999988</v>
      </c>
      <c r="F14" s="23">
        <f t="shared" si="1"/>
        <v>1909.2</v>
      </c>
      <c r="G14" s="21">
        <f t="shared" si="2"/>
        <v>0</v>
      </c>
      <c r="H14" s="29">
        <f t="shared" si="3"/>
        <v>527.13143999999988</v>
      </c>
    </row>
    <row r="15" spans="2:8" x14ac:dyDescent="0.3">
      <c r="B15" s="51" t="s">
        <v>39</v>
      </c>
      <c r="C15" s="52">
        <v>538.29999999999995</v>
      </c>
      <c r="D15" s="52">
        <v>2.73</v>
      </c>
      <c r="E15" s="29">
        <f t="shared" si="0"/>
        <v>473.37790499999994</v>
      </c>
      <c r="F15" s="23">
        <f t="shared" si="1"/>
        <v>538.29999999999995</v>
      </c>
      <c r="G15" s="21">
        <f t="shared" si="2"/>
        <v>0</v>
      </c>
      <c r="H15" s="29">
        <f t="shared" si="3"/>
        <v>473.37790499999994</v>
      </c>
    </row>
    <row r="16" spans="2:8" x14ac:dyDescent="0.3">
      <c r="B16" s="51" t="s">
        <v>24</v>
      </c>
      <c r="C16" s="52">
        <v>2273.75</v>
      </c>
      <c r="D16" s="52">
        <v>2.68</v>
      </c>
      <c r="E16" s="29">
        <f t="shared" si="0"/>
        <v>464.70798000000002</v>
      </c>
      <c r="F16" s="23">
        <f t="shared" si="1"/>
        <v>2273.75</v>
      </c>
      <c r="G16" s="21">
        <f t="shared" si="2"/>
        <v>0</v>
      </c>
      <c r="H16" s="29">
        <f t="shared" si="3"/>
        <v>464.70798000000002</v>
      </c>
    </row>
    <row r="17" spans="2:8" x14ac:dyDescent="0.3">
      <c r="B17" s="51" t="s">
        <v>11</v>
      </c>
      <c r="C17" s="52">
        <v>773.05</v>
      </c>
      <c r="D17" s="52">
        <v>2.63</v>
      </c>
      <c r="E17" s="29">
        <f t="shared" si="0"/>
        <v>456.03805499999993</v>
      </c>
      <c r="F17" s="23">
        <f t="shared" si="1"/>
        <v>773.05</v>
      </c>
      <c r="G17" s="21">
        <f t="shared" si="2"/>
        <v>0</v>
      </c>
      <c r="H17" s="29">
        <f t="shared" si="3"/>
        <v>456.03805499999993</v>
      </c>
    </row>
    <row r="18" spans="2:8" x14ac:dyDescent="0.3">
      <c r="B18" s="51" t="s">
        <v>26</v>
      </c>
      <c r="C18" s="52">
        <v>220.2</v>
      </c>
      <c r="D18" s="52">
        <v>2.54</v>
      </c>
      <c r="E18" s="29">
        <f t="shared" si="0"/>
        <v>440.43218999999999</v>
      </c>
      <c r="F18" s="23">
        <f t="shared" si="1"/>
        <v>220.2</v>
      </c>
      <c r="G18" s="21">
        <f t="shared" si="2"/>
        <v>0</v>
      </c>
      <c r="H18" s="29">
        <f t="shared" si="3"/>
        <v>440.43218999999999</v>
      </c>
    </row>
    <row r="19" spans="2:8" x14ac:dyDescent="0.3">
      <c r="B19" s="51" t="s">
        <v>13</v>
      </c>
      <c r="C19" s="52">
        <v>7000.25</v>
      </c>
      <c r="D19" s="52">
        <v>2.4500000000000002</v>
      </c>
      <c r="E19" s="29">
        <f t="shared" si="0"/>
        <v>424.826325</v>
      </c>
      <c r="F19" s="23">
        <f t="shared" si="1"/>
        <v>7000.25</v>
      </c>
      <c r="G19" s="21">
        <f t="shared" si="2"/>
        <v>0</v>
      </c>
      <c r="H19" s="29">
        <f t="shared" si="3"/>
        <v>424.826325</v>
      </c>
    </row>
    <row r="20" spans="2:8" x14ac:dyDescent="0.3">
      <c r="B20" s="51" t="s">
        <v>15</v>
      </c>
      <c r="C20" s="52">
        <v>729.3</v>
      </c>
      <c r="D20" s="52">
        <v>2.27</v>
      </c>
      <c r="E20" s="29">
        <f t="shared" si="0"/>
        <v>393.61459499999995</v>
      </c>
      <c r="F20" s="23">
        <f t="shared" si="1"/>
        <v>729.3</v>
      </c>
      <c r="G20" s="21">
        <f t="shared" si="2"/>
        <v>0</v>
      </c>
      <c r="H20" s="29">
        <f t="shared" si="3"/>
        <v>393.61459499999995</v>
      </c>
    </row>
    <row r="21" spans="2:8" x14ac:dyDescent="0.3">
      <c r="B21" s="51" t="s">
        <v>10</v>
      </c>
      <c r="C21" s="52">
        <v>3152.25</v>
      </c>
      <c r="D21" s="52">
        <v>1.88</v>
      </c>
      <c r="E21" s="29">
        <f t="shared" si="0"/>
        <v>325.98917999999992</v>
      </c>
      <c r="F21" s="23">
        <f t="shared" si="1"/>
        <v>3152.25</v>
      </c>
      <c r="G21" s="21">
        <f t="shared" si="2"/>
        <v>0</v>
      </c>
      <c r="H21" s="29">
        <f t="shared" si="3"/>
        <v>325.98917999999992</v>
      </c>
    </row>
    <row r="22" spans="2:8" x14ac:dyDescent="0.3">
      <c r="B22" s="51" t="s">
        <v>20</v>
      </c>
      <c r="C22" s="52">
        <v>1099.4000000000001</v>
      </c>
      <c r="D22" s="52">
        <v>1.57</v>
      </c>
      <c r="E22" s="29">
        <f t="shared" si="0"/>
        <v>272.23564499999998</v>
      </c>
      <c r="F22" s="23">
        <f t="shared" si="1"/>
        <v>1099.4000000000001</v>
      </c>
      <c r="G22" s="21">
        <f t="shared" si="2"/>
        <v>0</v>
      </c>
      <c r="H22" s="29">
        <f t="shared" si="3"/>
        <v>272.23564499999998</v>
      </c>
    </row>
    <row r="23" spans="2:8" x14ac:dyDescent="0.3">
      <c r="B23" s="51" t="s">
        <v>34</v>
      </c>
      <c r="C23" s="52">
        <v>8597.2999999999993</v>
      </c>
      <c r="D23" s="52">
        <v>1.51</v>
      </c>
      <c r="E23" s="29">
        <f t="shared" si="0"/>
        <v>261.83173499999998</v>
      </c>
      <c r="F23" s="23">
        <f t="shared" si="1"/>
        <v>8597.2999999999993</v>
      </c>
      <c r="G23" s="21">
        <f t="shared" si="2"/>
        <v>0</v>
      </c>
      <c r="H23" s="29">
        <f t="shared" si="3"/>
        <v>261.83173499999998</v>
      </c>
    </row>
    <row r="24" spans="2:8" x14ac:dyDescent="0.3">
      <c r="B24" s="51" t="s">
        <v>50</v>
      </c>
      <c r="C24" s="52">
        <v>2360.3000000000002</v>
      </c>
      <c r="D24" s="52">
        <v>1.3</v>
      </c>
      <c r="E24" s="29">
        <f t="shared" si="0"/>
        <v>225.41804999999999</v>
      </c>
      <c r="F24" s="23">
        <f t="shared" si="1"/>
        <v>2360.3000000000002</v>
      </c>
      <c r="G24" s="21">
        <f t="shared" si="2"/>
        <v>0</v>
      </c>
      <c r="H24" s="29">
        <f t="shared" si="3"/>
        <v>225.41804999999999</v>
      </c>
    </row>
    <row r="25" spans="2:8" x14ac:dyDescent="0.3">
      <c r="B25" s="51" t="s">
        <v>48</v>
      </c>
      <c r="C25" s="52">
        <v>15689.55</v>
      </c>
      <c r="D25" s="52">
        <v>1.25</v>
      </c>
      <c r="E25" s="29">
        <f t="shared" si="0"/>
        <v>216.74812499999999</v>
      </c>
      <c r="F25" s="23">
        <f t="shared" si="1"/>
        <v>15689.55</v>
      </c>
      <c r="G25" s="21">
        <f t="shared" si="2"/>
        <v>0</v>
      </c>
      <c r="H25" s="29">
        <f t="shared" si="3"/>
        <v>216.74812499999999</v>
      </c>
    </row>
    <row r="26" spans="2:8" x14ac:dyDescent="0.3">
      <c r="B26" s="51" t="s">
        <v>42</v>
      </c>
      <c r="C26" s="52">
        <v>517.75</v>
      </c>
      <c r="D26" s="52">
        <v>1.22</v>
      </c>
      <c r="E26" s="29">
        <f t="shared" si="0"/>
        <v>211.54616999999999</v>
      </c>
      <c r="F26" s="23">
        <f t="shared" si="1"/>
        <v>517.75</v>
      </c>
      <c r="G26" s="21">
        <f t="shared" si="2"/>
        <v>0</v>
      </c>
      <c r="H26" s="29">
        <f t="shared" si="3"/>
        <v>211.54616999999999</v>
      </c>
    </row>
    <row r="27" spans="2:8" x14ac:dyDescent="0.3">
      <c r="B27" s="51" t="s">
        <v>44</v>
      </c>
      <c r="C27" s="52">
        <v>1479</v>
      </c>
      <c r="D27" s="52">
        <v>1.21</v>
      </c>
      <c r="E27" s="29">
        <f t="shared" si="0"/>
        <v>209.812185</v>
      </c>
      <c r="F27" s="23">
        <f t="shared" si="1"/>
        <v>1479</v>
      </c>
      <c r="G27" s="21">
        <f t="shared" si="2"/>
        <v>0</v>
      </c>
      <c r="H27" s="29">
        <f t="shared" si="3"/>
        <v>209.812185</v>
      </c>
    </row>
    <row r="28" spans="2:8" x14ac:dyDescent="0.3">
      <c r="B28" s="51" t="s">
        <v>40</v>
      </c>
      <c r="C28" s="52">
        <v>834.5</v>
      </c>
      <c r="D28" s="52">
        <v>1.19</v>
      </c>
      <c r="E28" s="29">
        <f t="shared" si="0"/>
        <v>206.34421499999996</v>
      </c>
      <c r="F28" s="23">
        <f t="shared" si="1"/>
        <v>834.5</v>
      </c>
      <c r="G28" s="21">
        <f t="shared" si="2"/>
        <v>0</v>
      </c>
      <c r="H28" s="29">
        <f t="shared" si="3"/>
        <v>206.34421499999996</v>
      </c>
    </row>
    <row r="29" spans="2:8" x14ac:dyDescent="0.3">
      <c r="B29" s="51" t="s">
        <v>43</v>
      </c>
      <c r="C29" s="52">
        <v>1085.55</v>
      </c>
      <c r="D29" s="52">
        <v>1.1399999999999999</v>
      </c>
      <c r="E29" s="29">
        <f t="shared" si="0"/>
        <v>197.67428999999996</v>
      </c>
      <c r="F29" s="23">
        <f t="shared" si="1"/>
        <v>1085.55</v>
      </c>
      <c r="G29" s="21">
        <f t="shared" si="2"/>
        <v>0</v>
      </c>
      <c r="H29" s="29">
        <f t="shared" si="3"/>
        <v>197.67428999999996</v>
      </c>
    </row>
    <row r="30" spans="2:8" x14ac:dyDescent="0.3">
      <c r="B30" s="51" t="s">
        <v>33</v>
      </c>
      <c r="C30" s="52">
        <v>885.8</v>
      </c>
      <c r="D30" s="52">
        <v>1.1200000000000001</v>
      </c>
      <c r="E30" s="29">
        <f t="shared" si="0"/>
        <v>194.20632000000001</v>
      </c>
      <c r="F30" s="23">
        <f t="shared" si="1"/>
        <v>885.8</v>
      </c>
      <c r="G30" s="21">
        <f t="shared" si="2"/>
        <v>0</v>
      </c>
      <c r="H30" s="29">
        <f t="shared" si="3"/>
        <v>194.20632000000001</v>
      </c>
    </row>
    <row r="31" spans="2:8" x14ac:dyDescent="0.3">
      <c r="B31" s="51" t="s">
        <v>47</v>
      </c>
      <c r="C31" s="52">
        <v>572.6</v>
      </c>
      <c r="D31" s="52">
        <v>1.1200000000000001</v>
      </c>
      <c r="E31" s="29">
        <f t="shared" si="0"/>
        <v>194.20632000000001</v>
      </c>
      <c r="F31" s="23">
        <f t="shared" si="1"/>
        <v>572.6</v>
      </c>
      <c r="G31" s="21">
        <f t="shared" si="2"/>
        <v>0</v>
      </c>
      <c r="H31" s="29">
        <f t="shared" si="3"/>
        <v>194.20632000000001</v>
      </c>
    </row>
    <row r="32" spans="2:8" x14ac:dyDescent="0.3">
      <c r="B32" s="51" t="s">
        <v>46</v>
      </c>
      <c r="C32" s="52">
        <v>7216.4</v>
      </c>
      <c r="D32" s="52">
        <v>1.1000000000000001</v>
      </c>
      <c r="E32" s="29">
        <f t="shared" si="0"/>
        <v>190.73835</v>
      </c>
      <c r="F32" s="23">
        <f t="shared" si="1"/>
        <v>7216.4</v>
      </c>
      <c r="G32" s="21">
        <f t="shared" si="2"/>
        <v>0</v>
      </c>
      <c r="H32" s="29">
        <f t="shared" si="3"/>
        <v>190.73835</v>
      </c>
    </row>
    <row r="33" spans="2:8" x14ac:dyDescent="0.3">
      <c r="B33" s="51" t="s">
        <v>37</v>
      </c>
      <c r="C33" s="52">
        <v>215.4</v>
      </c>
      <c r="D33" s="52">
        <v>0.97</v>
      </c>
      <c r="E33" s="29">
        <f t="shared" si="0"/>
        <v>168.19654499999996</v>
      </c>
      <c r="F33" s="23">
        <f t="shared" si="1"/>
        <v>215.4</v>
      </c>
      <c r="G33" s="21">
        <f t="shared" si="2"/>
        <v>0</v>
      </c>
      <c r="H33" s="29">
        <f t="shared" si="3"/>
        <v>168.19654499999996</v>
      </c>
    </row>
    <row r="34" spans="2:8" x14ac:dyDescent="0.3">
      <c r="B34" s="51" t="s">
        <v>23</v>
      </c>
      <c r="C34" s="52">
        <v>489.05</v>
      </c>
      <c r="D34" s="52">
        <v>0.94</v>
      </c>
      <c r="E34" s="29">
        <f t="shared" si="0"/>
        <v>162.99458999999996</v>
      </c>
      <c r="F34" s="23">
        <f t="shared" si="1"/>
        <v>489.05</v>
      </c>
      <c r="G34" s="21">
        <f t="shared" si="2"/>
        <v>0</v>
      </c>
      <c r="H34" s="29">
        <f t="shared" si="3"/>
        <v>162.99458999999996</v>
      </c>
    </row>
    <row r="35" spans="2:8" x14ac:dyDescent="0.3">
      <c r="B35" s="51" t="s">
        <v>35</v>
      </c>
      <c r="C35" s="52">
        <v>142.05000000000001</v>
      </c>
      <c r="D35" s="52">
        <v>0.89</v>
      </c>
      <c r="E35" s="29">
        <f t="shared" si="0"/>
        <v>154.32466499999998</v>
      </c>
      <c r="F35" s="23">
        <f t="shared" si="1"/>
        <v>142.05000000000001</v>
      </c>
      <c r="G35" s="21">
        <f t="shared" si="2"/>
        <v>0</v>
      </c>
      <c r="H35" s="29">
        <f t="shared" si="3"/>
        <v>154.32466499999998</v>
      </c>
    </row>
    <row r="36" spans="2:8" x14ac:dyDescent="0.3">
      <c r="B36" s="51" t="s">
        <v>82</v>
      </c>
      <c r="C36" s="52">
        <v>18521.55</v>
      </c>
      <c r="D36" s="52">
        <v>0.87</v>
      </c>
      <c r="E36" s="29">
        <f t="shared" si="0"/>
        <v>150.85669499999997</v>
      </c>
      <c r="F36" s="23">
        <f t="shared" si="1"/>
        <v>18521.55</v>
      </c>
      <c r="G36" s="21">
        <f t="shared" si="2"/>
        <v>0</v>
      </c>
      <c r="H36" s="29">
        <f t="shared" si="3"/>
        <v>150.85669499999997</v>
      </c>
    </row>
    <row r="37" spans="2:8" x14ac:dyDescent="0.3">
      <c r="B37" s="51" t="s">
        <v>49</v>
      </c>
      <c r="C37" s="52">
        <v>1727.5</v>
      </c>
      <c r="D37" s="52">
        <v>0.86</v>
      </c>
      <c r="E37" s="29">
        <f t="shared" si="0"/>
        <v>149.12270999999998</v>
      </c>
      <c r="F37" s="23">
        <f t="shared" si="1"/>
        <v>1727.5</v>
      </c>
      <c r="G37" s="21">
        <f t="shared" si="2"/>
        <v>0</v>
      </c>
      <c r="H37" s="29">
        <f t="shared" si="3"/>
        <v>149.12270999999998</v>
      </c>
    </row>
    <row r="38" spans="2:8" x14ac:dyDescent="0.3">
      <c r="B38" s="51" t="s">
        <v>36</v>
      </c>
      <c r="C38" s="52">
        <v>172.6</v>
      </c>
      <c r="D38" s="52">
        <v>0.83</v>
      </c>
      <c r="E38" s="29">
        <f t="shared" si="0"/>
        <v>143.92075499999999</v>
      </c>
      <c r="F38" s="23">
        <f t="shared" si="1"/>
        <v>172.6</v>
      </c>
      <c r="G38" s="21">
        <f t="shared" si="2"/>
        <v>0</v>
      </c>
      <c r="H38" s="29">
        <f t="shared" si="3"/>
        <v>143.92075499999999</v>
      </c>
    </row>
    <row r="39" spans="2:8" x14ac:dyDescent="0.3">
      <c r="B39" s="51" t="s">
        <v>61</v>
      </c>
      <c r="C39" s="52">
        <v>628.95000000000005</v>
      </c>
      <c r="D39" s="52">
        <v>0.82</v>
      </c>
      <c r="E39" s="29">
        <f t="shared" ref="E39:E56" si="4">$E$58*D39/100</f>
        <v>142.18676999999997</v>
      </c>
      <c r="F39" s="23">
        <f t="shared" ref="F39:F56" si="5">C39</f>
        <v>628.95000000000005</v>
      </c>
      <c r="G39" s="21">
        <f t="shared" ref="G39:G56" si="6">(F39-C39)/C39*100</f>
        <v>0</v>
      </c>
      <c r="H39" s="29">
        <f t="shared" ref="H39:H56" si="7">E39+((E39*G39)/100)</f>
        <v>142.18676999999997</v>
      </c>
    </row>
    <row r="40" spans="2:8" x14ac:dyDescent="0.3">
      <c r="B40" s="51" t="s">
        <v>88</v>
      </c>
      <c r="C40" s="52">
        <v>622.45000000000005</v>
      </c>
      <c r="D40" s="52">
        <v>0.76</v>
      </c>
      <c r="E40" s="29">
        <f t="shared" si="4"/>
        <v>131.78285999999997</v>
      </c>
      <c r="F40" s="23">
        <f t="shared" si="5"/>
        <v>622.45000000000005</v>
      </c>
      <c r="G40" s="21">
        <f t="shared" si="6"/>
        <v>0</v>
      </c>
      <c r="H40" s="29">
        <f t="shared" si="7"/>
        <v>131.78285999999997</v>
      </c>
    </row>
    <row r="41" spans="2:8" x14ac:dyDescent="0.3">
      <c r="B41" s="51" t="s">
        <v>29</v>
      </c>
      <c r="C41" s="52">
        <v>872.1</v>
      </c>
      <c r="D41" s="52">
        <v>0.75</v>
      </c>
      <c r="E41" s="29">
        <f t="shared" si="4"/>
        <v>130.04887499999998</v>
      </c>
      <c r="F41" s="23">
        <f t="shared" si="5"/>
        <v>872.1</v>
      </c>
      <c r="G41" s="21">
        <f t="shared" si="6"/>
        <v>0</v>
      </c>
      <c r="H41" s="29">
        <f t="shared" si="7"/>
        <v>130.04887499999998</v>
      </c>
    </row>
    <row r="42" spans="2:8" x14ac:dyDescent="0.3">
      <c r="B42" s="51" t="s">
        <v>92</v>
      </c>
      <c r="C42" s="52">
        <v>1233.25</v>
      </c>
      <c r="D42" s="52">
        <v>0.72</v>
      </c>
      <c r="E42" s="29">
        <f t="shared" si="4"/>
        <v>124.84692</v>
      </c>
      <c r="F42" s="23">
        <f t="shared" si="5"/>
        <v>1233.25</v>
      </c>
      <c r="G42" s="21">
        <f t="shared" si="6"/>
        <v>0</v>
      </c>
      <c r="H42" s="29">
        <f t="shared" si="7"/>
        <v>124.84692</v>
      </c>
    </row>
    <row r="43" spans="2:8" x14ac:dyDescent="0.3">
      <c r="B43" s="51" t="s">
        <v>9</v>
      </c>
      <c r="C43" s="52">
        <v>716.3</v>
      </c>
      <c r="D43" s="52">
        <v>0.69</v>
      </c>
      <c r="E43" s="29">
        <f t="shared" si="4"/>
        <v>119.64496499999997</v>
      </c>
      <c r="F43" s="23">
        <f t="shared" si="5"/>
        <v>716.3</v>
      </c>
      <c r="G43" s="21">
        <f t="shared" si="6"/>
        <v>0</v>
      </c>
      <c r="H43" s="29">
        <f t="shared" si="7"/>
        <v>119.64496499999997</v>
      </c>
    </row>
    <row r="44" spans="2:8" x14ac:dyDescent="0.3">
      <c r="B44" s="51" t="s">
        <v>18</v>
      </c>
      <c r="C44" s="52">
        <v>4302.8</v>
      </c>
      <c r="D44" s="52">
        <v>0.69</v>
      </c>
      <c r="E44" s="29">
        <f t="shared" si="4"/>
        <v>119.64496499999997</v>
      </c>
      <c r="F44" s="23">
        <f t="shared" si="5"/>
        <v>4302.8</v>
      </c>
      <c r="G44" s="21">
        <f t="shared" si="6"/>
        <v>0</v>
      </c>
      <c r="H44" s="29">
        <f t="shared" si="7"/>
        <v>119.64496499999997</v>
      </c>
    </row>
    <row r="45" spans="2:8" x14ac:dyDescent="0.3">
      <c r="B45" s="51" t="s">
        <v>91</v>
      </c>
      <c r="C45" s="52">
        <v>4036.1</v>
      </c>
      <c r="D45" s="52">
        <v>0.68</v>
      </c>
      <c r="E45" s="29">
        <f t="shared" si="4"/>
        <v>117.91098</v>
      </c>
      <c r="F45" s="23">
        <f t="shared" si="5"/>
        <v>4036.1</v>
      </c>
      <c r="G45" s="21">
        <f t="shared" si="6"/>
        <v>0</v>
      </c>
      <c r="H45" s="29">
        <f t="shared" si="7"/>
        <v>117.91098</v>
      </c>
    </row>
    <row r="46" spans="2:8" x14ac:dyDescent="0.3">
      <c r="B46" s="51" t="s">
        <v>16</v>
      </c>
      <c r="C46" s="52">
        <v>945</v>
      </c>
      <c r="D46" s="52">
        <v>0.64</v>
      </c>
      <c r="E46" s="29">
        <f t="shared" si="4"/>
        <v>110.97503999999999</v>
      </c>
      <c r="F46" s="23">
        <f t="shared" si="5"/>
        <v>945</v>
      </c>
      <c r="G46" s="21">
        <f t="shared" si="6"/>
        <v>0</v>
      </c>
      <c r="H46" s="29">
        <f t="shared" si="7"/>
        <v>110.97503999999999</v>
      </c>
    </row>
    <row r="47" spans="2:8" x14ac:dyDescent="0.3">
      <c r="B47" s="51" t="s">
        <v>12</v>
      </c>
      <c r="C47" s="52">
        <v>3564.65</v>
      </c>
      <c r="D47" s="52">
        <v>0.61</v>
      </c>
      <c r="E47" s="29">
        <f t="shared" si="4"/>
        <v>105.77308499999999</v>
      </c>
      <c r="F47" s="23">
        <f t="shared" si="5"/>
        <v>3564.65</v>
      </c>
      <c r="G47" s="21">
        <f t="shared" si="6"/>
        <v>0</v>
      </c>
      <c r="H47" s="29">
        <f t="shared" si="7"/>
        <v>105.77308499999999</v>
      </c>
    </row>
    <row r="48" spans="2:8" x14ac:dyDescent="0.3">
      <c r="B48" s="51" t="s">
        <v>93</v>
      </c>
      <c r="C48" s="52">
        <v>727.3</v>
      </c>
      <c r="D48" s="52">
        <v>0.56999999999999995</v>
      </c>
      <c r="E48" s="29">
        <f t="shared" si="4"/>
        <v>98.837144999999978</v>
      </c>
      <c r="F48" s="23">
        <f t="shared" si="5"/>
        <v>727.3</v>
      </c>
      <c r="G48" s="21">
        <f t="shared" si="6"/>
        <v>0</v>
      </c>
      <c r="H48" s="29">
        <f t="shared" si="7"/>
        <v>98.837144999999978</v>
      </c>
    </row>
    <row r="49" spans="2:9" x14ac:dyDescent="0.3">
      <c r="B49" s="51" t="s">
        <v>45</v>
      </c>
      <c r="C49" s="52">
        <v>776.5</v>
      </c>
      <c r="D49" s="52">
        <v>0.56000000000000005</v>
      </c>
      <c r="E49" s="29">
        <f t="shared" si="4"/>
        <v>97.103160000000003</v>
      </c>
      <c r="F49" s="23">
        <f t="shared" si="5"/>
        <v>776.5</v>
      </c>
      <c r="G49" s="21">
        <f t="shared" si="6"/>
        <v>0</v>
      </c>
      <c r="H49" s="29">
        <f t="shared" si="7"/>
        <v>97.103160000000003</v>
      </c>
    </row>
    <row r="50" spans="2:9" x14ac:dyDescent="0.3">
      <c r="B50" s="51" t="s">
        <v>77</v>
      </c>
      <c r="C50" s="52">
        <v>3535.3</v>
      </c>
      <c r="D50" s="52">
        <v>0.55000000000000004</v>
      </c>
      <c r="E50" s="29">
        <f t="shared" si="4"/>
        <v>95.369174999999998</v>
      </c>
      <c r="F50" s="23">
        <f t="shared" si="5"/>
        <v>3535.3</v>
      </c>
      <c r="G50" s="21">
        <f t="shared" si="6"/>
        <v>0</v>
      </c>
      <c r="H50" s="29">
        <f t="shared" si="7"/>
        <v>95.369174999999998</v>
      </c>
    </row>
    <row r="51" spans="2:9" x14ac:dyDescent="0.3">
      <c r="B51" s="51" t="s">
        <v>14</v>
      </c>
      <c r="C51" s="52">
        <v>397.05</v>
      </c>
      <c r="D51" s="52">
        <v>0.5</v>
      </c>
      <c r="E51" s="29">
        <f t="shared" si="4"/>
        <v>86.699249999999992</v>
      </c>
      <c r="F51" s="23">
        <f t="shared" si="5"/>
        <v>397.05</v>
      </c>
      <c r="G51" s="21">
        <f t="shared" si="6"/>
        <v>0</v>
      </c>
      <c r="H51" s="29">
        <f t="shared" si="7"/>
        <v>86.699249999999992</v>
      </c>
    </row>
    <row r="52" spans="2:9" x14ac:dyDescent="0.3">
      <c r="B52" s="51" t="s">
        <v>19</v>
      </c>
      <c r="C52" s="52">
        <v>2645.5</v>
      </c>
      <c r="D52" s="52">
        <v>0.49</v>
      </c>
      <c r="E52" s="29">
        <f t="shared" si="4"/>
        <v>84.965265000000002</v>
      </c>
      <c r="F52" s="23">
        <f t="shared" si="5"/>
        <v>2645.5</v>
      </c>
      <c r="G52" s="21">
        <f t="shared" si="6"/>
        <v>0</v>
      </c>
      <c r="H52" s="29">
        <f t="shared" si="7"/>
        <v>84.965265000000002</v>
      </c>
    </row>
    <row r="53" spans="2:9" x14ac:dyDescent="0.3">
      <c r="B53" s="51" t="s">
        <v>22</v>
      </c>
      <c r="C53" s="52">
        <v>2724.3</v>
      </c>
      <c r="D53" s="52">
        <v>0.47</v>
      </c>
      <c r="E53" s="29">
        <f t="shared" si="4"/>
        <v>81.49729499999998</v>
      </c>
      <c r="F53" s="23">
        <f t="shared" si="5"/>
        <v>2724.3</v>
      </c>
      <c r="G53" s="21">
        <f t="shared" si="6"/>
        <v>0</v>
      </c>
      <c r="H53" s="29">
        <f t="shared" si="7"/>
        <v>81.49729499999998</v>
      </c>
    </row>
    <row r="54" spans="2:9" x14ac:dyDescent="0.3">
      <c r="B54" s="51" t="s">
        <v>17</v>
      </c>
      <c r="C54" s="52">
        <v>159.80000000000001</v>
      </c>
      <c r="D54" s="52">
        <v>0.44</v>
      </c>
      <c r="E54" s="29">
        <f t="shared" si="4"/>
        <v>76.295339999999996</v>
      </c>
      <c r="F54" s="23">
        <f t="shared" si="5"/>
        <v>159.80000000000001</v>
      </c>
      <c r="G54" s="21">
        <f t="shared" si="6"/>
        <v>0</v>
      </c>
      <c r="H54" s="29">
        <f t="shared" si="7"/>
        <v>76.295339999999996</v>
      </c>
    </row>
    <row r="55" spans="2:9" x14ac:dyDescent="0.3">
      <c r="B55" s="51" t="s">
        <v>83</v>
      </c>
      <c r="C55" s="52">
        <v>24267.1</v>
      </c>
      <c r="D55" s="52">
        <v>0.43</v>
      </c>
      <c r="E55" s="29">
        <f t="shared" si="4"/>
        <v>74.561354999999992</v>
      </c>
      <c r="F55" s="23">
        <f t="shared" si="5"/>
        <v>24267.1</v>
      </c>
      <c r="G55" s="21">
        <f t="shared" si="6"/>
        <v>0</v>
      </c>
      <c r="H55" s="29">
        <f t="shared" si="7"/>
        <v>74.561354999999992</v>
      </c>
    </row>
    <row r="56" spans="2:9" x14ac:dyDescent="0.3">
      <c r="B56" s="51" t="s">
        <v>28</v>
      </c>
      <c r="C56" s="52">
        <v>125.2</v>
      </c>
      <c r="D56" s="52">
        <v>0.42</v>
      </c>
      <c r="E56" s="29">
        <f t="shared" si="4"/>
        <v>72.827369999999988</v>
      </c>
      <c r="F56" s="23">
        <f t="shared" si="5"/>
        <v>125.2</v>
      </c>
      <c r="G56" s="21">
        <f t="shared" si="6"/>
        <v>0</v>
      </c>
      <c r="H56" s="29">
        <f t="shared" si="7"/>
        <v>72.827369999999988</v>
      </c>
    </row>
    <row r="57" spans="2:9" x14ac:dyDescent="0.3">
      <c r="B57" s="23"/>
      <c r="C57" s="23"/>
      <c r="D57" s="24"/>
      <c r="E57" s="21"/>
      <c r="F57" s="23"/>
      <c r="G57" s="21"/>
      <c r="H57" s="29"/>
    </row>
    <row r="58" spans="2:9" ht="21" customHeight="1" x14ac:dyDescent="0.4">
      <c r="B58" s="16"/>
      <c r="C58" s="16"/>
      <c r="D58" s="49">
        <f>SUM(D7:D57)</f>
        <v>99.989999999999966</v>
      </c>
      <c r="E58" s="17">
        <v>17339.849999999999</v>
      </c>
      <c r="F58" s="18"/>
      <c r="G58" s="19"/>
      <c r="H58" s="47">
        <f>SUM(H7:H57)</f>
        <v>17338.116014999996</v>
      </c>
      <c r="I58" t="s">
        <v>8</v>
      </c>
    </row>
    <row r="59" spans="2:9" ht="42" x14ac:dyDescent="0.4">
      <c r="B59" s="12"/>
      <c r="C59" s="12"/>
      <c r="D59" s="12"/>
      <c r="E59" s="13" t="s">
        <v>4</v>
      </c>
      <c r="F59" s="14"/>
      <c r="G59" s="15"/>
      <c r="H59" s="48" t="s">
        <v>5</v>
      </c>
    </row>
  </sheetData>
  <sortState ref="B7:I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workbookViewId="0"/>
  </sheetViews>
  <sheetFormatPr defaultRowHeight="14.4" x14ac:dyDescent="0.3"/>
  <cols>
    <col min="2" max="2" width="26.88671875" customWidth="1"/>
    <col min="3" max="3" width="8" customWidth="1"/>
    <col min="4" max="4" width="12.44140625" customWidth="1"/>
    <col min="5" max="5" width="17.6640625" customWidth="1"/>
    <col min="6" max="6" width="12.109375" customWidth="1"/>
    <col min="7" max="7" width="8.5546875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51" t="s">
        <v>38</v>
      </c>
      <c r="C7" s="52">
        <v>2386.6</v>
      </c>
      <c r="D7" s="52">
        <v>10.86</v>
      </c>
      <c r="E7" s="21">
        <f t="shared" ref="E7:E38" si="0">$E$58*D7/100</f>
        <v>1883.1077099999998</v>
      </c>
      <c r="F7" s="22">
        <f>C7*0.9</f>
        <v>2147.94</v>
      </c>
      <c r="G7" s="26">
        <f t="shared" ref="G7:G38" si="1">(F7-C7)/C7*100</f>
        <v>-9.9999999999999929</v>
      </c>
      <c r="H7" s="21">
        <f t="shared" ref="H7:H38" si="2">E7+((E7*G7)/100)</f>
        <v>1694.7969389999998</v>
      </c>
    </row>
    <row r="8" spans="2:8" x14ac:dyDescent="0.3">
      <c r="B8" s="51" t="s">
        <v>21</v>
      </c>
      <c r="C8" s="52">
        <v>1485.7</v>
      </c>
      <c r="D8" s="52">
        <v>8.58</v>
      </c>
      <c r="E8" s="21">
        <f t="shared" si="0"/>
        <v>1487.7591299999999</v>
      </c>
      <c r="F8" s="22">
        <f t="shared" ref="F8:F56" si="3">C8*0.9</f>
        <v>1337.13</v>
      </c>
      <c r="G8" s="26">
        <f t="shared" si="1"/>
        <v>-9.9999999999999947</v>
      </c>
      <c r="H8" s="21">
        <f t="shared" si="2"/>
        <v>1338.983217</v>
      </c>
    </row>
    <row r="9" spans="2:8" x14ac:dyDescent="0.3">
      <c r="B9" s="51" t="s">
        <v>30</v>
      </c>
      <c r="C9" s="52">
        <v>1736.2</v>
      </c>
      <c r="D9" s="52">
        <v>8.49</v>
      </c>
      <c r="E9" s="21">
        <f t="shared" si="0"/>
        <v>1472.1532649999999</v>
      </c>
      <c r="F9" s="22">
        <f t="shared" si="3"/>
        <v>1562.5800000000002</v>
      </c>
      <c r="G9" s="26">
        <f t="shared" si="1"/>
        <v>-9.9999999999999929</v>
      </c>
      <c r="H9" s="21">
        <f t="shared" si="2"/>
        <v>1324.9379385</v>
      </c>
    </row>
    <row r="10" spans="2:8" x14ac:dyDescent="0.3">
      <c r="B10" s="51" t="s">
        <v>27</v>
      </c>
      <c r="C10" s="52">
        <v>788.8</v>
      </c>
      <c r="D10" s="52">
        <v>7.23</v>
      </c>
      <c r="E10" s="21">
        <f t="shared" si="0"/>
        <v>1253.671155</v>
      </c>
      <c r="F10" s="22">
        <f t="shared" si="3"/>
        <v>709.92</v>
      </c>
      <c r="G10" s="26">
        <f t="shared" si="1"/>
        <v>-10</v>
      </c>
      <c r="H10" s="21">
        <f t="shared" si="2"/>
        <v>1128.3040395</v>
      </c>
    </row>
    <row r="11" spans="2:8" x14ac:dyDescent="0.3">
      <c r="B11" s="51" t="s">
        <v>25</v>
      </c>
      <c r="C11" s="52">
        <v>2521</v>
      </c>
      <c r="D11" s="52">
        <v>6.02</v>
      </c>
      <c r="E11" s="21">
        <f t="shared" si="0"/>
        <v>1043.8589699999998</v>
      </c>
      <c r="F11" s="22">
        <f t="shared" si="3"/>
        <v>2268.9</v>
      </c>
      <c r="G11" s="26">
        <f t="shared" si="1"/>
        <v>-9.9999999999999964</v>
      </c>
      <c r="H11" s="21">
        <f t="shared" si="2"/>
        <v>939.47307299999989</v>
      </c>
    </row>
    <row r="12" spans="2:8" x14ac:dyDescent="0.3">
      <c r="B12" s="51" t="s">
        <v>41</v>
      </c>
      <c r="C12" s="52">
        <v>3736.25</v>
      </c>
      <c r="D12" s="52">
        <v>5.1100000000000003</v>
      </c>
      <c r="E12" s="21">
        <f t="shared" si="0"/>
        <v>886.06633499999998</v>
      </c>
      <c r="F12" s="22">
        <f t="shared" si="3"/>
        <v>3362.625</v>
      </c>
      <c r="G12" s="26">
        <f t="shared" si="1"/>
        <v>-10</v>
      </c>
      <c r="H12" s="21">
        <f t="shared" si="2"/>
        <v>797.45970149999994</v>
      </c>
    </row>
    <row r="13" spans="2:8" x14ac:dyDescent="0.3">
      <c r="B13" s="51" t="s">
        <v>31</v>
      </c>
      <c r="C13" s="52">
        <v>1857.25</v>
      </c>
      <c r="D13" s="52">
        <v>3.6</v>
      </c>
      <c r="E13" s="21">
        <f t="shared" si="0"/>
        <v>624.2346</v>
      </c>
      <c r="F13" s="22">
        <f t="shared" si="3"/>
        <v>1671.5250000000001</v>
      </c>
      <c r="G13" s="26">
        <f t="shared" si="1"/>
        <v>-9.9999999999999947</v>
      </c>
      <c r="H13" s="21">
        <f t="shared" si="2"/>
        <v>561.81114000000002</v>
      </c>
    </row>
    <row r="14" spans="2:8" x14ac:dyDescent="0.3">
      <c r="B14" s="51" t="s">
        <v>32</v>
      </c>
      <c r="C14" s="52">
        <v>1909.2</v>
      </c>
      <c r="D14" s="52">
        <v>3.04</v>
      </c>
      <c r="E14" s="21">
        <f t="shared" si="0"/>
        <v>527.13143999999988</v>
      </c>
      <c r="F14" s="22">
        <f t="shared" si="3"/>
        <v>1718.28</v>
      </c>
      <c r="G14" s="26">
        <f t="shared" si="1"/>
        <v>-10.000000000000004</v>
      </c>
      <c r="H14" s="21">
        <f t="shared" si="2"/>
        <v>474.41829599999988</v>
      </c>
    </row>
    <row r="15" spans="2:8" x14ac:dyDescent="0.3">
      <c r="B15" s="51" t="s">
        <v>39</v>
      </c>
      <c r="C15" s="52">
        <v>538.29999999999995</v>
      </c>
      <c r="D15" s="52">
        <v>2.73</v>
      </c>
      <c r="E15" s="21">
        <f t="shared" si="0"/>
        <v>473.37790499999994</v>
      </c>
      <c r="F15" s="22">
        <f t="shared" si="3"/>
        <v>484.46999999999997</v>
      </c>
      <c r="G15" s="26">
        <f t="shared" si="1"/>
        <v>-9.9999999999999982</v>
      </c>
      <c r="H15" s="21">
        <f t="shared" si="2"/>
        <v>426.04011449999996</v>
      </c>
    </row>
    <row r="16" spans="2:8" x14ac:dyDescent="0.3">
      <c r="B16" s="51" t="s">
        <v>24</v>
      </c>
      <c r="C16" s="52">
        <v>2273.75</v>
      </c>
      <c r="D16" s="52">
        <v>2.68</v>
      </c>
      <c r="E16" s="21">
        <f t="shared" si="0"/>
        <v>464.70798000000002</v>
      </c>
      <c r="F16" s="22">
        <f t="shared" si="3"/>
        <v>2046.375</v>
      </c>
      <c r="G16" s="26">
        <f t="shared" si="1"/>
        <v>-10</v>
      </c>
      <c r="H16" s="21">
        <f t="shared" si="2"/>
        <v>418.23718200000002</v>
      </c>
    </row>
    <row r="17" spans="2:8" x14ac:dyDescent="0.3">
      <c r="B17" s="51" t="s">
        <v>11</v>
      </c>
      <c r="C17" s="52">
        <v>773.05</v>
      </c>
      <c r="D17" s="52">
        <v>2.63</v>
      </c>
      <c r="E17" s="21">
        <f t="shared" si="0"/>
        <v>456.03805499999993</v>
      </c>
      <c r="F17" s="22">
        <f t="shared" si="3"/>
        <v>695.745</v>
      </c>
      <c r="G17" s="26">
        <f t="shared" si="1"/>
        <v>-9.9999999999999929</v>
      </c>
      <c r="H17" s="21">
        <f t="shared" si="2"/>
        <v>410.43424949999996</v>
      </c>
    </row>
    <row r="18" spans="2:8" x14ac:dyDescent="0.3">
      <c r="B18" s="51" t="s">
        <v>26</v>
      </c>
      <c r="C18" s="52">
        <v>220.2</v>
      </c>
      <c r="D18" s="52">
        <v>2.54</v>
      </c>
      <c r="E18" s="21">
        <f t="shared" si="0"/>
        <v>440.43218999999999</v>
      </c>
      <c r="F18" s="22">
        <f t="shared" si="3"/>
        <v>198.18</v>
      </c>
      <c r="G18" s="26">
        <f t="shared" si="1"/>
        <v>-9.9999999999999929</v>
      </c>
      <c r="H18" s="21">
        <f t="shared" si="2"/>
        <v>396.38897100000003</v>
      </c>
    </row>
    <row r="19" spans="2:8" x14ac:dyDescent="0.3">
      <c r="B19" s="51" t="s">
        <v>13</v>
      </c>
      <c r="C19" s="52">
        <v>7000.25</v>
      </c>
      <c r="D19" s="52">
        <v>2.4500000000000002</v>
      </c>
      <c r="E19" s="21">
        <f t="shared" si="0"/>
        <v>424.826325</v>
      </c>
      <c r="F19" s="22">
        <f t="shared" si="3"/>
        <v>6300.2250000000004</v>
      </c>
      <c r="G19" s="26">
        <f t="shared" si="1"/>
        <v>-9.9999999999999947</v>
      </c>
      <c r="H19" s="21">
        <f t="shared" si="2"/>
        <v>382.34369250000003</v>
      </c>
    </row>
    <row r="20" spans="2:8" x14ac:dyDescent="0.3">
      <c r="B20" s="51" t="s">
        <v>15</v>
      </c>
      <c r="C20" s="52">
        <v>729.3</v>
      </c>
      <c r="D20" s="52">
        <v>2.27</v>
      </c>
      <c r="E20" s="21">
        <f t="shared" si="0"/>
        <v>393.61459499999995</v>
      </c>
      <c r="F20" s="22">
        <f t="shared" si="3"/>
        <v>656.37</v>
      </c>
      <c r="G20" s="26">
        <f t="shared" si="1"/>
        <v>-9.9999999999999929</v>
      </c>
      <c r="H20" s="21">
        <f t="shared" si="2"/>
        <v>354.25313549999998</v>
      </c>
    </row>
    <row r="21" spans="2:8" x14ac:dyDescent="0.3">
      <c r="B21" s="51" t="s">
        <v>10</v>
      </c>
      <c r="C21" s="52">
        <v>3152.25</v>
      </c>
      <c r="D21" s="52">
        <v>1.88</v>
      </c>
      <c r="E21" s="21">
        <f t="shared" si="0"/>
        <v>325.98917999999992</v>
      </c>
      <c r="F21" s="22">
        <f t="shared" si="3"/>
        <v>2837.0250000000001</v>
      </c>
      <c r="G21" s="26">
        <f t="shared" si="1"/>
        <v>-9.9999999999999982</v>
      </c>
      <c r="H21" s="21">
        <f t="shared" si="2"/>
        <v>293.39026199999995</v>
      </c>
    </row>
    <row r="22" spans="2:8" x14ac:dyDescent="0.3">
      <c r="B22" s="51" t="s">
        <v>20</v>
      </c>
      <c r="C22" s="52">
        <v>1099.4000000000001</v>
      </c>
      <c r="D22" s="52">
        <v>1.57</v>
      </c>
      <c r="E22" s="21">
        <f t="shared" si="0"/>
        <v>272.23564499999998</v>
      </c>
      <c r="F22" s="22">
        <f t="shared" si="3"/>
        <v>989.46000000000015</v>
      </c>
      <c r="G22" s="26">
        <f t="shared" si="1"/>
        <v>-9.9999999999999929</v>
      </c>
      <c r="H22" s="21">
        <f t="shared" si="2"/>
        <v>245.0120805</v>
      </c>
    </row>
    <row r="23" spans="2:8" x14ac:dyDescent="0.3">
      <c r="B23" s="51" t="s">
        <v>34</v>
      </c>
      <c r="C23" s="52">
        <v>8597.2999999999993</v>
      </c>
      <c r="D23" s="52">
        <v>1.51</v>
      </c>
      <c r="E23" s="21">
        <f t="shared" si="0"/>
        <v>261.83173499999998</v>
      </c>
      <c r="F23" s="22">
        <f t="shared" si="3"/>
        <v>7737.57</v>
      </c>
      <c r="G23" s="26">
        <f t="shared" si="1"/>
        <v>-9.9999999999999964</v>
      </c>
      <c r="H23" s="21">
        <f t="shared" si="2"/>
        <v>235.6485615</v>
      </c>
    </row>
    <row r="24" spans="2:8" x14ac:dyDescent="0.3">
      <c r="B24" s="51" t="s">
        <v>50</v>
      </c>
      <c r="C24" s="52">
        <v>2360.3000000000002</v>
      </c>
      <c r="D24" s="52">
        <v>1.3</v>
      </c>
      <c r="E24" s="21">
        <f t="shared" si="0"/>
        <v>225.41804999999999</v>
      </c>
      <c r="F24" s="22">
        <f t="shared" si="3"/>
        <v>2124.2700000000004</v>
      </c>
      <c r="G24" s="26">
        <f t="shared" si="1"/>
        <v>-9.9999999999999876</v>
      </c>
      <c r="H24" s="21">
        <f t="shared" si="2"/>
        <v>202.87624500000001</v>
      </c>
    </row>
    <row r="25" spans="2:8" x14ac:dyDescent="0.3">
      <c r="B25" s="51" t="s">
        <v>48</v>
      </c>
      <c r="C25" s="52">
        <v>15689.55</v>
      </c>
      <c r="D25" s="52">
        <v>1.25</v>
      </c>
      <c r="E25" s="21">
        <f t="shared" si="0"/>
        <v>216.74812499999999</v>
      </c>
      <c r="F25" s="22">
        <f t="shared" si="3"/>
        <v>14120.594999999999</v>
      </c>
      <c r="G25" s="26">
        <f t="shared" si="1"/>
        <v>-10</v>
      </c>
      <c r="H25" s="21">
        <f t="shared" si="2"/>
        <v>195.07331249999999</v>
      </c>
    </row>
    <row r="26" spans="2:8" x14ac:dyDescent="0.3">
      <c r="B26" s="51" t="s">
        <v>42</v>
      </c>
      <c r="C26" s="52">
        <v>517.75</v>
      </c>
      <c r="D26" s="52">
        <v>1.22</v>
      </c>
      <c r="E26" s="21">
        <f t="shared" si="0"/>
        <v>211.54616999999999</v>
      </c>
      <c r="F26" s="22">
        <f t="shared" si="3"/>
        <v>465.97500000000002</v>
      </c>
      <c r="G26" s="26">
        <f t="shared" si="1"/>
        <v>-9.9999999999999947</v>
      </c>
      <c r="H26" s="21">
        <f t="shared" si="2"/>
        <v>190.39155299999999</v>
      </c>
    </row>
    <row r="27" spans="2:8" x14ac:dyDescent="0.3">
      <c r="B27" s="51" t="s">
        <v>44</v>
      </c>
      <c r="C27" s="52">
        <v>1479</v>
      </c>
      <c r="D27" s="52">
        <v>1.21</v>
      </c>
      <c r="E27" s="21">
        <f t="shared" si="0"/>
        <v>209.812185</v>
      </c>
      <c r="F27" s="22">
        <f t="shared" si="3"/>
        <v>1331.1000000000001</v>
      </c>
      <c r="G27" s="26">
        <f t="shared" si="1"/>
        <v>-9.9999999999999911</v>
      </c>
      <c r="H27" s="21">
        <f t="shared" si="2"/>
        <v>188.83096650000002</v>
      </c>
    </row>
    <row r="28" spans="2:8" x14ac:dyDescent="0.3">
      <c r="B28" s="51" t="s">
        <v>40</v>
      </c>
      <c r="C28" s="52">
        <v>834.5</v>
      </c>
      <c r="D28" s="52">
        <v>1.19</v>
      </c>
      <c r="E28" s="21">
        <f t="shared" si="0"/>
        <v>206.34421499999996</v>
      </c>
      <c r="F28" s="22">
        <f t="shared" si="3"/>
        <v>751.05000000000007</v>
      </c>
      <c r="G28" s="26">
        <f t="shared" si="1"/>
        <v>-9.9999999999999929</v>
      </c>
      <c r="H28" s="21">
        <f t="shared" si="2"/>
        <v>185.70979349999999</v>
      </c>
    </row>
    <row r="29" spans="2:8" x14ac:dyDescent="0.3">
      <c r="B29" s="51" t="s">
        <v>43</v>
      </c>
      <c r="C29" s="52">
        <v>1085.55</v>
      </c>
      <c r="D29" s="52">
        <v>1.1399999999999999</v>
      </c>
      <c r="E29" s="21">
        <f t="shared" si="0"/>
        <v>197.67428999999996</v>
      </c>
      <c r="F29" s="22">
        <f t="shared" si="3"/>
        <v>976.995</v>
      </c>
      <c r="G29" s="26">
        <f t="shared" si="1"/>
        <v>-9.9999999999999964</v>
      </c>
      <c r="H29" s="21">
        <f t="shared" si="2"/>
        <v>177.90686099999996</v>
      </c>
    </row>
    <row r="30" spans="2:8" x14ac:dyDescent="0.3">
      <c r="B30" s="51" t="s">
        <v>33</v>
      </c>
      <c r="C30" s="52">
        <v>885.8</v>
      </c>
      <c r="D30" s="52">
        <v>1.1200000000000001</v>
      </c>
      <c r="E30" s="21">
        <f t="shared" si="0"/>
        <v>194.20632000000001</v>
      </c>
      <c r="F30" s="22">
        <f t="shared" si="3"/>
        <v>797.22</v>
      </c>
      <c r="G30" s="26">
        <f t="shared" si="1"/>
        <v>-9.9999999999999929</v>
      </c>
      <c r="H30" s="21">
        <f t="shared" si="2"/>
        <v>174.78568800000002</v>
      </c>
    </row>
    <row r="31" spans="2:8" x14ac:dyDescent="0.3">
      <c r="B31" s="51" t="s">
        <v>47</v>
      </c>
      <c r="C31" s="52">
        <v>572.6</v>
      </c>
      <c r="D31" s="52">
        <v>1.1200000000000001</v>
      </c>
      <c r="E31" s="21">
        <f t="shared" si="0"/>
        <v>194.20632000000001</v>
      </c>
      <c r="F31" s="22">
        <f t="shared" si="3"/>
        <v>515.34</v>
      </c>
      <c r="G31" s="26">
        <f t="shared" si="1"/>
        <v>-9.9999999999999982</v>
      </c>
      <c r="H31" s="21">
        <f t="shared" si="2"/>
        <v>174.78568799999999</v>
      </c>
    </row>
    <row r="32" spans="2:8" x14ac:dyDescent="0.3">
      <c r="B32" s="51" t="s">
        <v>46</v>
      </c>
      <c r="C32" s="52">
        <v>7216.4</v>
      </c>
      <c r="D32" s="52">
        <v>1.1000000000000001</v>
      </c>
      <c r="E32" s="21">
        <f t="shared" si="0"/>
        <v>190.73835</v>
      </c>
      <c r="F32" s="22">
        <f t="shared" si="3"/>
        <v>6494.76</v>
      </c>
      <c r="G32" s="26">
        <f t="shared" si="1"/>
        <v>-9.9999999999999929</v>
      </c>
      <c r="H32" s="21">
        <f t="shared" si="2"/>
        <v>171.66451500000002</v>
      </c>
    </row>
    <row r="33" spans="2:8" x14ac:dyDescent="0.3">
      <c r="B33" s="51" t="s">
        <v>37</v>
      </c>
      <c r="C33" s="52">
        <v>215.4</v>
      </c>
      <c r="D33" s="52">
        <v>0.97</v>
      </c>
      <c r="E33" s="21">
        <f t="shared" si="0"/>
        <v>168.19654499999996</v>
      </c>
      <c r="F33" s="22">
        <f t="shared" si="3"/>
        <v>193.86</v>
      </c>
      <c r="G33" s="26">
        <f t="shared" si="1"/>
        <v>-9.9999999999999964</v>
      </c>
      <c r="H33" s="21">
        <f t="shared" si="2"/>
        <v>151.37689049999997</v>
      </c>
    </row>
    <row r="34" spans="2:8" x14ac:dyDescent="0.3">
      <c r="B34" s="51" t="s">
        <v>23</v>
      </c>
      <c r="C34" s="52">
        <v>489.05</v>
      </c>
      <c r="D34" s="52">
        <v>0.94</v>
      </c>
      <c r="E34" s="21">
        <f t="shared" si="0"/>
        <v>162.99458999999996</v>
      </c>
      <c r="F34" s="22">
        <f t="shared" si="3"/>
        <v>440.14500000000004</v>
      </c>
      <c r="G34" s="26">
        <f t="shared" si="1"/>
        <v>-9.9999999999999929</v>
      </c>
      <c r="H34" s="21">
        <f t="shared" si="2"/>
        <v>146.69513099999998</v>
      </c>
    </row>
    <row r="35" spans="2:8" x14ac:dyDescent="0.3">
      <c r="B35" s="51" t="s">
        <v>35</v>
      </c>
      <c r="C35" s="52">
        <v>142.05000000000001</v>
      </c>
      <c r="D35" s="52">
        <v>0.89</v>
      </c>
      <c r="E35" s="21">
        <f t="shared" si="0"/>
        <v>154.32466499999998</v>
      </c>
      <c r="F35" s="22">
        <f t="shared" si="3"/>
        <v>127.84500000000001</v>
      </c>
      <c r="G35" s="26">
        <f t="shared" si="1"/>
        <v>-9.9999999999999982</v>
      </c>
      <c r="H35" s="21">
        <f t="shared" si="2"/>
        <v>138.89219849999998</v>
      </c>
    </row>
    <row r="36" spans="2:8" x14ac:dyDescent="0.3">
      <c r="B36" s="51" t="s">
        <v>82</v>
      </c>
      <c r="C36" s="52">
        <v>18521.55</v>
      </c>
      <c r="D36" s="52">
        <v>0.87</v>
      </c>
      <c r="E36" s="21">
        <f t="shared" si="0"/>
        <v>150.85669499999997</v>
      </c>
      <c r="F36" s="22">
        <f t="shared" si="3"/>
        <v>16669.395</v>
      </c>
      <c r="G36" s="26">
        <f t="shared" si="1"/>
        <v>-9.9999999999999929</v>
      </c>
      <c r="H36" s="21">
        <f t="shared" si="2"/>
        <v>135.77102549999998</v>
      </c>
    </row>
    <row r="37" spans="2:8" x14ac:dyDescent="0.3">
      <c r="B37" s="51" t="s">
        <v>49</v>
      </c>
      <c r="C37" s="52">
        <v>1727.5</v>
      </c>
      <c r="D37" s="52">
        <v>0.86</v>
      </c>
      <c r="E37" s="21">
        <f t="shared" si="0"/>
        <v>149.12270999999998</v>
      </c>
      <c r="F37" s="22">
        <f t="shared" si="3"/>
        <v>1554.75</v>
      </c>
      <c r="G37" s="26">
        <f t="shared" si="1"/>
        <v>-10</v>
      </c>
      <c r="H37" s="21">
        <f t="shared" si="2"/>
        <v>134.21043899999998</v>
      </c>
    </row>
    <row r="38" spans="2:8" x14ac:dyDescent="0.3">
      <c r="B38" s="51" t="s">
        <v>36</v>
      </c>
      <c r="C38" s="52">
        <v>172.6</v>
      </c>
      <c r="D38" s="52">
        <v>0.83</v>
      </c>
      <c r="E38" s="21">
        <f t="shared" si="0"/>
        <v>143.92075499999999</v>
      </c>
      <c r="F38" s="22">
        <f t="shared" si="3"/>
        <v>155.34</v>
      </c>
      <c r="G38" s="26">
        <f t="shared" si="1"/>
        <v>-9.9999999999999947</v>
      </c>
      <c r="H38" s="21">
        <f t="shared" si="2"/>
        <v>129.52867949999998</v>
      </c>
    </row>
    <row r="39" spans="2:8" x14ac:dyDescent="0.3">
      <c r="B39" s="51" t="s">
        <v>61</v>
      </c>
      <c r="C39" s="52">
        <v>628.95000000000005</v>
      </c>
      <c r="D39" s="52">
        <v>0.82</v>
      </c>
      <c r="E39" s="21">
        <f t="shared" ref="E39:E56" si="4">$E$58*D39/100</f>
        <v>142.18676999999997</v>
      </c>
      <c r="F39" s="22">
        <f t="shared" si="3"/>
        <v>566.05500000000006</v>
      </c>
      <c r="G39" s="26">
        <f t="shared" ref="G39:G56" si="5">(F39-C39)/C39*100</f>
        <v>-9.9999999999999964</v>
      </c>
      <c r="H39" s="21">
        <f t="shared" ref="H39:H56" si="6">E39+((E39*G39)/100)</f>
        <v>127.96809299999998</v>
      </c>
    </row>
    <row r="40" spans="2:8" x14ac:dyDescent="0.3">
      <c r="B40" s="51" t="s">
        <v>88</v>
      </c>
      <c r="C40" s="52">
        <v>622.45000000000005</v>
      </c>
      <c r="D40" s="52">
        <v>0.76</v>
      </c>
      <c r="E40" s="21">
        <f t="shared" si="4"/>
        <v>131.78285999999997</v>
      </c>
      <c r="F40" s="22">
        <f t="shared" si="3"/>
        <v>560.20500000000004</v>
      </c>
      <c r="G40" s="26">
        <f t="shared" si="5"/>
        <v>-10</v>
      </c>
      <c r="H40" s="21">
        <f t="shared" si="6"/>
        <v>118.60457399999997</v>
      </c>
    </row>
    <row r="41" spans="2:8" x14ac:dyDescent="0.3">
      <c r="B41" s="51" t="s">
        <v>29</v>
      </c>
      <c r="C41" s="52">
        <v>872.1</v>
      </c>
      <c r="D41" s="52">
        <v>0.75</v>
      </c>
      <c r="E41" s="21">
        <f t="shared" si="4"/>
        <v>130.04887499999998</v>
      </c>
      <c r="F41" s="22">
        <f t="shared" si="3"/>
        <v>784.89</v>
      </c>
      <c r="G41" s="26">
        <f t="shared" si="5"/>
        <v>-10.000000000000004</v>
      </c>
      <c r="H41" s="21">
        <f t="shared" si="6"/>
        <v>117.04398749999999</v>
      </c>
    </row>
    <row r="42" spans="2:8" x14ac:dyDescent="0.3">
      <c r="B42" s="51" t="s">
        <v>92</v>
      </c>
      <c r="C42" s="52">
        <v>1233.25</v>
      </c>
      <c r="D42" s="52">
        <v>0.72</v>
      </c>
      <c r="E42" s="21">
        <f t="shared" si="4"/>
        <v>124.84692</v>
      </c>
      <c r="F42" s="22">
        <f t="shared" si="3"/>
        <v>1109.925</v>
      </c>
      <c r="G42" s="26">
        <f t="shared" si="5"/>
        <v>-10.000000000000004</v>
      </c>
      <c r="H42" s="21">
        <f t="shared" si="6"/>
        <v>112.36222799999999</v>
      </c>
    </row>
    <row r="43" spans="2:8" x14ac:dyDescent="0.3">
      <c r="B43" s="51" t="s">
        <v>9</v>
      </c>
      <c r="C43" s="52">
        <v>716.3</v>
      </c>
      <c r="D43" s="52">
        <v>0.69</v>
      </c>
      <c r="E43" s="21">
        <f t="shared" si="4"/>
        <v>119.64496499999997</v>
      </c>
      <c r="F43" s="22">
        <f t="shared" si="3"/>
        <v>644.66999999999996</v>
      </c>
      <c r="G43" s="26">
        <f t="shared" si="5"/>
        <v>-10</v>
      </c>
      <c r="H43" s="21">
        <f t="shared" si="6"/>
        <v>107.68046849999998</v>
      </c>
    </row>
    <row r="44" spans="2:8" x14ac:dyDescent="0.3">
      <c r="B44" s="51" t="s">
        <v>18</v>
      </c>
      <c r="C44" s="52">
        <v>4302.8</v>
      </c>
      <c r="D44" s="52">
        <v>0.69</v>
      </c>
      <c r="E44" s="21">
        <f t="shared" si="4"/>
        <v>119.64496499999997</v>
      </c>
      <c r="F44" s="22">
        <f t="shared" si="3"/>
        <v>3872.5200000000004</v>
      </c>
      <c r="G44" s="26">
        <f t="shared" si="5"/>
        <v>-9.9999999999999929</v>
      </c>
      <c r="H44" s="21">
        <f t="shared" si="6"/>
        <v>107.68046849999999</v>
      </c>
    </row>
    <row r="45" spans="2:8" x14ac:dyDescent="0.3">
      <c r="B45" s="51" t="s">
        <v>91</v>
      </c>
      <c r="C45" s="52">
        <v>4036.1</v>
      </c>
      <c r="D45" s="52">
        <v>0.68</v>
      </c>
      <c r="E45" s="21">
        <f t="shared" si="4"/>
        <v>117.91098</v>
      </c>
      <c r="F45" s="22">
        <f t="shared" si="3"/>
        <v>3632.49</v>
      </c>
      <c r="G45" s="26">
        <f t="shared" si="5"/>
        <v>-10.000000000000004</v>
      </c>
      <c r="H45" s="21">
        <f t="shared" si="6"/>
        <v>106.11988199999999</v>
      </c>
    </row>
    <row r="46" spans="2:8" x14ac:dyDescent="0.3">
      <c r="B46" s="51" t="s">
        <v>16</v>
      </c>
      <c r="C46" s="52">
        <v>945</v>
      </c>
      <c r="D46" s="52">
        <v>0.64</v>
      </c>
      <c r="E46" s="21">
        <f t="shared" si="4"/>
        <v>110.97503999999999</v>
      </c>
      <c r="F46" s="22">
        <f t="shared" si="3"/>
        <v>850.5</v>
      </c>
      <c r="G46" s="26">
        <f t="shared" si="5"/>
        <v>-10</v>
      </c>
      <c r="H46" s="21">
        <f t="shared" si="6"/>
        <v>99.877535999999992</v>
      </c>
    </row>
    <row r="47" spans="2:8" x14ac:dyDescent="0.3">
      <c r="B47" s="51" t="s">
        <v>12</v>
      </c>
      <c r="C47" s="52">
        <v>3564.65</v>
      </c>
      <c r="D47" s="52">
        <v>0.61</v>
      </c>
      <c r="E47" s="21">
        <f t="shared" si="4"/>
        <v>105.77308499999999</v>
      </c>
      <c r="F47" s="22">
        <f t="shared" si="3"/>
        <v>3208.1849999999999</v>
      </c>
      <c r="G47" s="26">
        <f t="shared" si="5"/>
        <v>-10.000000000000004</v>
      </c>
      <c r="H47" s="21">
        <f t="shared" si="6"/>
        <v>95.195776499999994</v>
      </c>
    </row>
    <row r="48" spans="2:8" x14ac:dyDescent="0.3">
      <c r="B48" s="51" t="s">
        <v>93</v>
      </c>
      <c r="C48" s="52">
        <v>727.3</v>
      </c>
      <c r="D48" s="52">
        <v>0.56999999999999995</v>
      </c>
      <c r="E48" s="21">
        <f t="shared" si="4"/>
        <v>98.837144999999978</v>
      </c>
      <c r="F48" s="22">
        <f t="shared" si="3"/>
        <v>654.56999999999994</v>
      </c>
      <c r="G48" s="26">
        <f t="shared" si="5"/>
        <v>-10.000000000000004</v>
      </c>
      <c r="H48" s="21">
        <f t="shared" si="6"/>
        <v>88.953430499999982</v>
      </c>
    </row>
    <row r="49" spans="2:8" x14ac:dyDescent="0.3">
      <c r="B49" s="51" t="s">
        <v>45</v>
      </c>
      <c r="C49" s="52">
        <v>776.5</v>
      </c>
      <c r="D49" s="52">
        <v>0.56000000000000005</v>
      </c>
      <c r="E49" s="21">
        <f t="shared" si="4"/>
        <v>97.103160000000003</v>
      </c>
      <c r="F49" s="22">
        <f t="shared" si="3"/>
        <v>698.85</v>
      </c>
      <c r="G49" s="26">
        <f t="shared" si="5"/>
        <v>-9.9999999999999964</v>
      </c>
      <c r="H49" s="21">
        <f t="shared" si="6"/>
        <v>87.392844000000011</v>
      </c>
    </row>
    <row r="50" spans="2:8" x14ac:dyDescent="0.3">
      <c r="B50" s="51" t="s">
        <v>77</v>
      </c>
      <c r="C50" s="52">
        <v>3535.3</v>
      </c>
      <c r="D50" s="52">
        <v>0.55000000000000004</v>
      </c>
      <c r="E50" s="21">
        <f t="shared" si="4"/>
        <v>95.369174999999998</v>
      </c>
      <c r="F50" s="22">
        <f t="shared" si="3"/>
        <v>3181.7700000000004</v>
      </c>
      <c r="G50" s="26">
        <f t="shared" si="5"/>
        <v>-9.9999999999999929</v>
      </c>
      <c r="H50" s="21">
        <f t="shared" si="6"/>
        <v>85.832257500000011</v>
      </c>
    </row>
    <row r="51" spans="2:8" x14ac:dyDescent="0.3">
      <c r="B51" s="51" t="s">
        <v>14</v>
      </c>
      <c r="C51" s="52">
        <v>397.05</v>
      </c>
      <c r="D51" s="52">
        <v>0.5</v>
      </c>
      <c r="E51" s="21">
        <f t="shared" si="4"/>
        <v>86.699249999999992</v>
      </c>
      <c r="F51" s="22">
        <f t="shared" si="3"/>
        <v>357.34500000000003</v>
      </c>
      <c r="G51" s="26">
        <f t="shared" si="5"/>
        <v>-9.9999999999999964</v>
      </c>
      <c r="H51" s="21">
        <f t="shared" si="6"/>
        <v>78.029325</v>
      </c>
    </row>
    <row r="52" spans="2:8" x14ac:dyDescent="0.3">
      <c r="B52" s="51" t="s">
        <v>19</v>
      </c>
      <c r="C52" s="52">
        <v>2645.5</v>
      </c>
      <c r="D52" s="52">
        <v>0.49</v>
      </c>
      <c r="E52" s="21">
        <f t="shared" si="4"/>
        <v>84.965265000000002</v>
      </c>
      <c r="F52" s="22">
        <f t="shared" si="3"/>
        <v>2380.9500000000003</v>
      </c>
      <c r="G52" s="26">
        <f t="shared" si="5"/>
        <v>-9.9999999999999893</v>
      </c>
      <c r="H52" s="21">
        <f t="shared" si="6"/>
        <v>76.468738500000015</v>
      </c>
    </row>
    <row r="53" spans="2:8" x14ac:dyDescent="0.3">
      <c r="B53" s="51" t="s">
        <v>22</v>
      </c>
      <c r="C53" s="52">
        <v>2724.3</v>
      </c>
      <c r="D53" s="52">
        <v>0.47</v>
      </c>
      <c r="E53" s="21">
        <f t="shared" si="4"/>
        <v>81.49729499999998</v>
      </c>
      <c r="F53" s="22">
        <f t="shared" si="3"/>
        <v>2451.8700000000003</v>
      </c>
      <c r="G53" s="26">
        <f t="shared" si="5"/>
        <v>-9.9999999999999929</v>
      </c>
      <c r="H53" s="21">
        <f t="shared" si="6"/>
        <v>73.347565499999988</v>
      </c>
    </row>
    <row r="54" spans="2:8" x14ac:dyDescent="0.3">
      <c r="B54" s="51" t="s">
        <v>17</v>
      </c>
      <c r="C54" s="52">
        <v>159.80000000000001</v>
      </c>
      <c r="D54" s="52">
        <v>0.44</v>
      </c>
      <c r="E54" s="21">
        <f t="shared" si="4"/>
        <v>76.295339999999996</v>
      </c>
      <c r="F54" s="22">
        <f t="shared" si="3"/>
        <v>143.82000000000002</v>
      </c>
      <c r="G54" s="26">
        <f t="shared" si="5"/>
        <v>-9.9999999999999929</v>
      </c>
      <c r="H54" s="21">
        <f t="shared" si="6"/>
        <v>68.665806000000003</v>
      </c>
    </row>
    <row r="55" spans="2:8" x14ac:dyDescent="0.3">
      <c r="B55" s="51" t="s">
        <v>83</v>
      </c>
      <c r="C55" s="52">
        <v>24267.1</v>
      </c>
      <c r="D55" s="52">
        <v>0.43</v>
      </c>
      <c r="E55" s="21">
        <f t="shared" si="4"/>
        <v>74.561354999999992</v>
      </c>
      <c r="F55" s="22">
        <f t="shared" si="3"/>
        <v>21840.39</v>
      </c>
      <c r="G55" s="26">
        <f t="shared" si="5"/>
        <v>-9.9999999999999964</v>
      </c>
      <c r="H55" s="21">
        <f t="shared" si="6"/>
        <v>67.10521949999999</v>
      </c>
    </row>
    <row r="56" spans="2:8" x14ac:dyDescent="0.3">
      <c r="B56" s="51" t="s">
        <v>28</v>
      </c>
      <c r="C56" s="52">
        <v>125.2</v>
      </c>
      <c r="D56" s="52">
        <v>0.42</v>
      </c>
      <c r="E56" s="21">
        <f t="shared" si="4"/>
        <v>72.827369999999988</v>
      </c>
      <c r="F56" s="22">
        <f t="shared" si="3"/>
        <v>112.68</v>
      </c>
      <c r="G56" s="26">
        <f t="shared" si="5"/>
        <v>-9.9999999999999964</v>
      </c>
      <c r="H56" s="21">
        <f t="shared" si="6"/>
        <v>65.54463299999999</v>
      </c>
    </row>
    <row r="57" spans="2:8" x14ac:dyDescent="0.3">
      <c r="B57" s="23"/>
      <c r="C57" s="23"/>
      <c r="D57" s="24"/>
      <c r="E57" s="21"/>
      <c r="F57" s="21"/>
      <c r="G57" s="21"/>
      <c r="H57" s="21"/>
    </row>
    <row r="58" spans="2:8" ht="21" x14ac:dyDescent="0.4">
      <c r="B58" s="16"/>
      <c r="C58" s="16"/>
      <c r="D58" s="25">
        <f>SUM(D7:D57)</f>
        <v>99.989999999999966</v>
      </c>
      <c r="E58" s="17">
        <v>17339.849999999999</v>
      </c>
      <c r="F58" s="18"/>
      <c r="G58" s="19"/>
      <c r="H58" s="17">
        <f>SUM(H7:H57)</f>
        <v>15604.304413500002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workbookViewId="0"/>
  </sheetViews>
  <sheetFormatPr defaultRowHeight="14.4" x14ac:dyDescent="0.3"/>
  <cols>
    <col min="2" max="2" width="26.88671875" customWidth="1"/>
    <col min="3" max="3" width="8" customWidth="1"/>
    <col min="5" max="5" width="17.6640625" customWidth="1"/>
    <col min="6" max="6" width="12.109375" customWidth="1"/>
    <col min="7" max="7" width="8.109375" bestFit="1" customWidth="1"/>
    <col min="8" max="8" width="18" customWidth="1"/>
  </cols>
  <sheetData>
    <row r="2" spans="2:8" x14ac:dyDescent="0.3">
      <c r="B2" s="1"/>
      <c r="C2" s="2"/>
      <c r="D2" s="2"/>
      <c r="E2" s="2"/>
      <c r="F2" s="2"/>
      <c r="G2" s="2"/>
      <c r="H2" s="3"/>
    </row>
    <row r="3" spans="2:8" x14ac:dyDescent="0.3">
      <c r="B3" s="4"/>
      <c r="C3" s="5"/>
      <c r="D3" s="5"/>
      <c r="E3" s="5"/>
      <c r="F3" s="5"/>
      <c r="G3" s="5"/>
      <c r="H3" s="6"/>
    </row>
    <row r="4" spans="2:8" x14ac:dyDescent="0.3">
      <c r="B4" s="4"/>
      <c r="C4" s="5"/>
      <c r="D4" s="5"/>
      <c r="E4" s="5"/>
      <c r="F4" s="5"/>
      <c r="G4" s="5"/>
      <c r="H4" s="6"/>
    </row>
    <row r="5" spans="2:8" x14ac:dyDescent="0.3">
      <c r="B5" s="7"/>
      <c r="C5" s="8"/>
      <c r="D5" s="8"/>
      <c r="E5" s="8"/>
      <c r="F5" s="8"/>
      <c r="G5" s="8"/>
      <c r="H5" s="9"/>
    </row>
    <row r="6" spans="2:8" ht="36" x14ac:dyDescent="0.35">
      <c r="B6" s="20" t="s">
        <v>0</v>
      </c>
      <c r="C6" s="20" t="s">
        <v>6</v>
      </c>
      <c r="D6" s="20" t="s">
        <v>1</v>
      </c>
      <c r="E6" s="10" t="s">
        <v>2</v>
      </c>
      <c r="F6" s="11" t="s">
        <v>3</v>
      </c>
      <c r="G6" s="10" t="s">
        <v>7</v>
      </c>
      <c r="H6" s="10" t="s">
        <v>2</v>
      </c>
    </row>
    <row r="7" spans="2:8" x14ac:dyDescent="0.3">
      <c r="B7" s="51" t="s">
        <v>38</v>
      </c>
      <c r="C7" s="52">
        <v>2386.6</v>
      </c>
      <c r="D7" s="52">
        <v>10.86</v>
      </c>
      <c r="E7" s="21">
        <f t="shared" ref="E7:E38" si="0">$E$58*D7/100</f>
        <v>1883.1077099999998</v>
      </c>
      <c r="F7" s="22">
        <f t="shared" ref="F7:F38" si="1">C7*1.1</f>
        <v>2625.26</v>
      </c>
      <c r="G7" s="26">
        <f t="shared" ref="G7:G38" si="2">(F7-C7)/C7*100</f>
        <v>10.000000000000012</v>
      </c>
      <c r="H7" s="21">
        <f t="shared" ref="H7:H38" si="3">E7+((E7*G7)/100)</f>
        <v>2071.4184810000002</v>
      </c>
    </row>
    <row r="8" spans="2:8" x14ac:dyDescent="0.3">
      <c r="B8" s="51" t="s">
        <v>21</v>
      </c>
      <c r="C8" s="52">
        <v>1485.7</v>
      </c>
      <c r="D8" s="52">
        <v>8.58</v>
      </c>
      <c r="E8" s="21">
        <f t="shared" si="0"/>
        <v>1487.7591299999999</v>
      </c>
      <c r="F8" s="22">
        <f t="shared" si="1"/>
        <v>1634.2700000000002</v>
      </c>
      <c r="G8" s="26">
        <f t="shared" si="2"/>
        <v>10.000000000000011</v>
      </c>
      <c r="H8" s="21">
        <f t="shared" si="3"/>
        <v>1636.5350430000001</v>
      </c>
    </row>
    <row r="9" spans="2:8" x14ac:dyDescent="0.3">
      <c r="B9" s="51" t="s">
        <v>30</v>
      </c>
      <c r="C9" s="52">
        <v>1736.2</v>
      </c>
      <c r="D9" s="52">
        <v>8.49</v>
      </c>
      <c r="E9" s="21">
        <f t="shared" si="0"/>
        <v>1472.1532649999999</v>
      </c>
      <c r="F9" s="22">
        <f t="shared" si="1"/>
        <v>1909.8200000000002</v>
      </c>
      <c r="G9" s="26">
        <f t="shared" si="2"/>
        <v>10.000000000000005</v>
      </c>
      <c r="H9" s="21">
        <f t="shared" si="3"/>
        <v>1619.3685915000001</v>
      </c>
    </row>
    <row r="10" spans="2:8" x14ac:dyDescent="0.3">
      <c r="B10" s="51" t="s">
        <v>27</v>
      </c>
      <c r="C10" s="52">
        <v>788.8</v>
      </c>
      <c r="D10" s="52">
        <v>7.23</v>
      </c>
      <c r="E10" s="21">
        <f t="shared" si="0"/>
        <v>1253.671155</v>
      </c>
      <c r="F10" s="22">
        <f t="shared" si="1"/>
        <v>867.68000000000006</v>
      </c>
      <c r="G10" s="26">
        <f t="shared" si="2"/>
        <v>10.000000000000014</v>
      </c>
      <c r="H10" s="21">
        <f t="shared" si="3"/>
        <v>1379.0382705000002</v>
      </c>
    </row>
    <row r="11" spans="2:8" x14ac:dyDescent="0.3">
      <c r="B11" s="51" t="s">
        <v>25</v>
      </c>
      <c r="C11" s="52">
        <v>2521</v>
      </c>
      <c r="D11" s="52">
        <v>6.02</v>
      </c>
      <c r="E11" s="21">
        <f t="shared" si="0"/>
        <v>1043.8589699999998</v>
      </c>
      <c r="F11" s="22">
        <f t="shared" si="1"/>
        <v>2773.1000000000004</v>
      </c>
      <c r="G11" s="26">
        <f t="shared" si="2"/>
        <v>10.000000000000014</v>
      </c>
      <c r="H11" s="21">
        <f t="shared" si="3"/>
        <v>1148.2448669999999</v>
      </c>
    </row>
    <row r="12" spans="2:8" x14ac:dyDescent="0.3">
      <c r="B12" s="51" t="s">
        <v>41</v>
      </c>
      <c r="C12" s="52">
        <v>3736.25</v>
      </c>
      <c r="D12" s="52">
        <v>5.1100000000000003</v>
      </c>
      <c r="E12" s="21">
        <f t="shared" si="0"/>
        <v>886.06633499999998</v>
      </c>
      <c r="F12" s="22">
        <f t="shared" si="1"/>
        <v>4109.875</v>
      </c>
      <c r="G12" s="26">
        <f t="shared" si="2"/>
        <v>10</v>
      </c>
      <c r="H12" s="21">
        <f t="shared" si="3"/>
        <v>974.67296850000002</v>
      </c>
    </row>
    <row r="13" spans="2:8" x14ac:dyDescent="0.3">
      <c r="B13" s="51" t="s">
        <v>31</v>
      </c>
      <c r="C13" s="52">
        <v>1857.25</v>
      </c>
      <c r="D13" s="52">
        <v>3.6</v>
      </c>
      <c r="E13" s="21">
        <f t="shared" si="0"/>
        <v>624.2346</v>
      </c>
      <c r="F13" s="22">
        <f t="shared" si="1"/>
        <v>2042.9750000000001</v>
      </c>
      <c r="G13" s="26">
        <f t="shared" si="2"/>
        <v>10.000000000000007</v>
      </c>
      <c r="H13" s="21">
        <f t="shared" si="3"/>
        <v>686.65806000000009</v>
      </c>
    </row>
    <row r="14" spans="2:8" x14ac:dyDescent="0.3">
      <c r="B14" s="51" t="s">
        <v>32</v>
      </c>
      <c r="C14" s="52">
        <v>1909.2</v>
      </c>
      <c r="D14" s="52">
        <v>3.04</v>
      </c>
      <c r="E14" s="21">
        <f t="shared" si="0"/>
        <v>527.13143999999988</v>
      </c>
      <c r="F14" s="22">
        <f t="shared" si="1"/>
        <v>2100.1200000000003</v>
      </c>
      <c r="G14" s="26">
        <f t="shared" si="2"/>
        <v>10.000000000000016</v>
      </c>
      <c r="H14" s="21">
        <f t="shared" si="3"/>
        <v>579.84458399999994</v>
      </c>
    </row>
    <row r="15" spans="2:8" x14ac:dyDescent="0.3">
      <c r="B15" s="51" t="s">
        <v>39</v>
      </c>
      <c r="C15" s="52">
        <v>538.29999999999995</v>
      </c>
      <c r="D15" s="52">
        <v>2.73</v>
      </c>
      <c r="E15" s="21">
        <f t="shared" si="0"/>
        <v>473.37790499999994</v>
      </c>
      <c r="F15" s="22">
        <f t="shared" si="1"/>
        <v>592.13</v>
      </c>
      <c r="G15" s="26">
        <f t="shared" si="2"/>
        <v>10.000000000000009</v>
      </c>
      <c r="H15" s="21">
        <f t="shared" si="3"/>
        <v>520.71569550000004</v>
      </c>
    </row>
    <row r="16" spans="2:8" x14ac:dyDescent="0.3">
      <c r="B16" s="51" t="s">
        <v>24</v>
      </c>
      <c r="C16" s="52">
        <v>2273.75</v>
      </c>
      <c r="D16" s="52">
        <v>2.68</v>
      </c>
      <c r="E16" s="21">
        <f t="shared" si="0"/>
        <v>464.70798000000002</v>
      </c>
      <c r="F16" s="22">
        <f t="shared" si="1"/>
        <v>2501.125</v>
      </c>
      <c r="G16" s="26">
        <f t="shared" si="2"/>
        <v>10</v>
      </c>
      <c r="H16" s="21">
        <f t="shared" si="3"/>
        <v>511.17877800000002</v>
      </c>
    </row>
    <row r="17" spans="2:8" x14ac:dyDescent="0.3">
      <c r="B17" s="51" t="s">
        <v>11</v>
      </c>
      <c r="C17" s="52">
        <v>773.05</v>
      </c>
      <c r="D17" s="52">
        <v>2.63</v>
      </c>
      <c r="E17" s="21">
        <f t="shared" si="0"/>
        <v>456.03805499999993</v>
      </c>
      <c r="F17" s="22">
        <f t="shared" si="1"/>
        <v>850.35500000000002</v>
      </c>
      <c r="G17" s="26">
        <f t="shared" si="2"/>
        <v>10.000000000000009</v>
      </c>
      <c r="H17" s="21">
        <f t="shared" si="3"/>
        <v>501.64186049999995</v>
      </c>
    </row>
    <row r="18" spans="2:8" x14ac:dyDescent="0.3">
      <c r="B18" s="51" t="s">
        <v>26</v>
      </c>
      <c r="C18" s="52">
        <v>220.2</v>
      </c>
      <c r="D18" s="52">
        <v>2.54</v>
      </c>
      <c r="E18" s="21">
        <f t="shared" si="0"/>
        <v>440.43218999999999</v>
      </c>
      <c r="F18" s="22">
        <f t="shared" si="1"/>
        <v>242.22</v>
      </c>
      <c r="G18" s="26">
        <f t="shared" si="2"/>
        <v>10.000000000000005</v>
      </c>
      <c r="H18" s="21">
        <f t="shared" si="3"/>
        <v>484.47540900000001</v>
      </c>
    </row>
    <row r="19" spans="2:8" x14ac:dyDescent="0.3">
      <c r="B19" s="51" t="s">
        <v>13</v>
      </c>
      <c r="C19" s="52">
        <v>7000.25</v>
      </c>
      <c r="D19" s="52">
        <v>2.4500000000000002</v>
      </c>
      <c r="E19" s="21">
        <f t="shared" si="0"/>
        <v>424.826325</v>
      </c>
      <c r="F19" s="22">
        <f t="shared" si="1"/>
        <v>7700.2750000000005</v>
      </c>
      <c r="G19" s="26">
        <f t="shared" si="2"/>
        <v>10.000000000000007</v>
      </c>
      <c r="H19" s="21">
        <f t="shared" si="3"/>
        <v>467.30895750000002</v>
      </c>
    </row>
    <row r="20" spans="2:8" x14ac:dyDescent="0.3">
      <c r="B20" s="51" t="s">
        <v>15</v>
      </c>
      <c r="C20" s="52">
        <v>729.3</v>
      </c>
      <c r="D20" s="52">
        <v>2.27</v>
      </c>
      <c r="E20" s="21">
        <f t="shared" si="0"/>
        <v>393.61459499999995</v>
      </c>
      <c r="F20" s="22">
        <f t="shared" si="1"/>
        <v>802.23</v>
      </c>
      <c r="G20" s="26">
        <f t="shared" si="2"/>
        <v>10.000000000000009</v>
      </c>
      <c r="H20" s="21">
        <f t="shared" si="3"/>
        <v>432.97605449999998</v>
      </c>
    </row>
    <row r="21" spans="2:8" x14ac:dyDescent="0.3">
      <c r="B21" s="51" t="s">
        <v>10</v>
      </c>
      <c r="C21" s="52">
        <v>3152.25</v>
      </c>
      <c r="D21" s="52">
        <v>1.88</v>
      </c>
      <c r="E21" s="21">
        <f t="shared" si="0"/>
        <v>325.98917999999992</v>
      </c>
      <c r="F21" s="22">
        <f t="shared" si="1"/>
        <v>3467.4750000000004</v>
      </c>
      <c r="G21" s="26">
        <f t="shared" si="2"/>
        <v>10.000000000000012</v>
      </c>
      <c r="H21" s="21">
        <f t="shared" si="3"/>
        <v>358.58809799999995</v>
      </c>
    </row>
    <row r="22" spans="2:8" x14ac:dyDescent="0.3">
      <c r="B22" s="51" t="s">
        <v>20</v>
      </c>
      <c r="C22" s="52">
        <v>1099.4000000000001</v>
      </c>
      <c r="D22" s="52">
        <v>1.57</v>
      </c>
      <c r="E22" s="21">
        <f t="shared" si="0"/>
        <v>272.23564499999998</v>
      </c>
      <c r="F22" s="22">
        <f t="shared" si="1"/>
        <v>1209.3400000000001</v>
      </c>
      <c r="G22" s="26">
        <f t="shared" si="2"/>
        <v>10.000000000000005</v>
      </c>
      <c r="H22" s="21">
        <f t="shared" si="3"/>
        <v>299.45920949999999</v>
      </c>
    </row>
    <row r="23" spans="2:8" x14ac:dyDescent="0.3">
      <c r="B23" s="51" t="s">
        <v>34</v>
      </c>
      <c r="C23" s="52">
        <v>8597.2999999999993</v>
      </c>
      <c r="D23" s="52">
        <v>1.51</v>
      </c>
      <c r="E23" s="21">
        <f t="shared" si="0"/>
        <v>261.83173499999998</v>
      </c>
      <c r="F23" s="22">
        <f t="shared" si="1"/>
        <v>9457.0300000000007</v>
      </c>
      <c r="G23" s="26">
        <f t="shared" si="2"/>
        <v>10.000000000000018</v>
      </c>
      <c r="H23" s="21">
        <f t="shared" si="3"/>
        <v>288.01490850000005</v>
      </c>
    </row>
    <row r="24" spans="2:8" x14ac:dyDescent="0.3">
      <c r="B24" s="51" t="s">
        <v>50</v>
      </c>
      <c r="C24" s="52">
        <v>2360.3000000000002</v>
      </c>
      <c r="D24" s="52">
        <v>1.3</v>
      </c>
      <c r="E24" s="21">
        <f t="shared" si="0"/>
        <v>225.41804999999999</v>
      </c>
      <c r="F24" s="22">
        <f t="shared" si="1"/>
        <v>2596.3300000000004</v>
      </c>
      <c r="G24" s="26">
        <f t="shared" si="2"/>
        <v>10.000000000000007</v>
      </c>
      <c r="H24" s="21">
        <f t="shared" si="3"/>
        <v>247.959855</v>
      </c>
    </row>
    <row r="25" spans="2:8" x14ac:dyDescent="0.3">
      <c r="B25" s="51" t="s">
        <v>48</v>
      </c>
      <c r="C25" s="52">
        <v>15689.55</v>
      </c>
      <c r="D25" s="52">
        <v>1.25</v>
      </c>
      <c r="E25" s="21">
        <f t="shared" si="0"/>
        <v>216.74812499999999</v>
      </c>
      <c r="F25" s="22">
        <f t="shared" si="1"/>
        <v>17258.505000000001</v>
      </c>
      <c r="G25" s="26">
        <f t="shared" si="2"/>
        <v>10.000000000000012</v>
      </c>
      <c r="H25" s="21">
        <f t="shared" si="3"/>
        <v>238.42293750000002</v>
      </c>
    </row>
    <row r="26" spans="2:8" x14ac:dyDescent="0.3">
      <c r="B26" s="51" t="s">
        <v>42</v>
      </c>
      <c r="C26" s="52">
        <v>517.75</v>
      </c>
      <c r="D26" s="52">
        <v>1.22</v>
      </c>
      <c r="E26" s="21">
        <f t="shared" si="0"/>
        <v>211.54616999999999</v>
      </c>
      <c r="F26" s="22">
        <f t="shared" si="1"/>
        <v>569.52500000000009</v>
      </c>
      <c r="G26" s="26">
        <f t="shared" si="2"/>
        <v>10.000000000000018</v>
      </c>
      <c r="H26" s="21">
        <f t="shared" si="3"/>
        <v>232.70078700000002</v>
      </c>
    </row>
    <row r="27" spans="2:8" x14ac:dyDescent="0.3">
      <c r="B27" s="51" t="s">
        <v>44</v>
      </c>
      <c r="C27" s="52">
        <v>1479</v>
      </c>
      <c r="D27" s="52">
        <v>1.21</v>
      </c>
      <c r="E27" s="21">
        <f t="shared" si="0"/>
        <v>209.812185</v>
      </c>
      <c r="F27" s="22">
        <f t="shared" si="1"/>
        <v>1626.9</v>
      </c>
      <c r="G27" s="26">
        <f t="shared" si="2"/>
        <v>10.000000000000005</v>
      </c>
      <c r="H27" s="21">
        <f t="shared" si="3"/>
        <v>230.79340350000001</v>
      </c>
    </row>
    <row r="28" spans="2:8" x14ac:dyDescent="0.3">
      <c r="B28" s="51" t="s">
        <v>40</v>
      </c>
      <c r="C28" s="52">
        <v>834.5</v>
      </c>
      <c r="D28" s="52">
        <v>1.19</v>
      </c>
      <c r="E28" s="21">
        <f t="shared" si="0"/>
        <v>206.34421499999996</v>
      </c>
      <c r="F28" s="22">
        <f t="shared" si="1"/>
        <v>917.95</v>
      </c>
      <c r="G28" s="26">
        <f t="shared" si="2"/>
        <v>10.000000000000005</v>
      </c>
      <c r="H28" s="21">
        <f t="shared" si="3"/>
        <v>226.97863649999996</v>
      </c>
    </row>
    <row r="29" spans="2:8" x14ac:dyDescent="0.3">
      <c r="B29" s="51" t="s">
        <v>43</v>
      </c>
      <c r="C29" s="52">
        <v>1085.55</v>
      </c>
      <c r="D29" s="52">
        <v>1.1399999999999999</v>
      </c>
      <c r="E29" s="21">
        <f t="shared" si="0"/>
        <v>197.67428999999996</v>
      </c>
      <c r="F29" s="22">
        <f t="shared" si="1"/>
        <v>1194.105</v>
      </c>
      <c r="G29" s="26">
        <f t="shared" si="2"/>
        <v>10.000000000000005</v>
      </c>
      <c r="H29" s="21">
        <f t="shared" si="3"/>
        <v>217.44171899999998</v>
      </c>
    </row>
    <row r="30" spans="2:8" x14ac:dyDescent="0.3">
      <c r="B30" s="51" t="s">
        <v>33</v>
      </c>
      <c r="C30" s="52">
        <v>885.8</v>
      </c>
      <c r="D30" s="52">
        <v>1.1200000000000001</v>
      </c>
      <c r="E30" s="21">
        <f t="shared" si="0"/>
        <v>194.20632000000001</v>
      </c>
      <c r="F30" s="22">
        <f t="shared" si="1"/>
        <v>974.38</v>
      </c>
      <c r="G30" s="26">
        <f t="shared" si="2"/>
        <v>10.000000000000005</v>
      </c>
      <c r="H30" s="21">
        <f t="shared" si="3"/>
        <v>213.62695200000002</v>
      </c>
    </row>
    <row r="31" spans="2:8" x14ac:dyDescent="0.3">
      <c r="B31" s="51" t="s">
        <v>47</v>
      </c>
      <c r="C31" s="52">
        <v>572.6</v>
      </c>
      <c r="D31" s="52">
        <v>1.1200000000000001</v>
      </c>
      <c r="E31" s="21">
        <f t="shared" si="0"/>
        <v>194.20632000000001</v>
      </c>
      <c r="F31" s="22">
        <f t="shared" si="1"/>
        <v>629.86000000000013</v>
      </c>
      <c r="G31" s="26">
        <f t="shared" si="2"/>
        <v>10.000000000000018</v>
      </c>
      <c r="H31" s="21">
        <f t="shared" si="3"/>
        <v>213.62695200000005</v>
      </c>
    </row>
    <row r="32" spans="2:8" x14ac:dyDescent="0.3">
      <c r="B32" s="51" t="s">
        <v>46</v>
      </c>
      <c r="C32" s="52">
        <v>7216.4</v>
      </c>
      <c r="D32" s="52">
        <v>1.1000000000000001</v>
      </c>
      <c r="E32" s="21">
        <f t="shared" si="0"/>
        <v>190.73835</v>
      </c>
      <c r="F32" s="22">
        <f t="shared" si="1"/>
        <v>7938.04</v>
      </c>
      <c r="G32" s="26">
        <f t="shared" si="2"/>
        <v>10.000000000000005</v>
      </c>
      <c r="H32" s="21">
        <f t="shared" si="3"/>
        <v>209.812185</v>
      </c>
    </row>
    <row r="33" spans="2:8" x14ac:dyDescent="0.3">
      <c r="B33" s="51" t="s">
        <v>37</v>
      </c>
      <c r="C33" s="52">
        <v>215.4</v>
      </c>
      <c r="D33" s="52">
        <v>0.97</v>
      </c>
      <c r="E33" s="21">
        <f t="shared" si="0"/>
        <v>168.19654499999996</v>
      </c>
      <c r="F33" s="22">
        <f t="shared" si="1"/>
        <v>236.94000000000003</v>
      </c>
      <c r="G33" s="26">
        <f t="shared" si="2"/>
        <v>10.000000000000009</v>
      </c>
      <c r="H33" s="21">
        <f t="shared" si="3"/>
        <v>185.01619949999997</v>
      </c>
    </row>
    <row r="34" spans="2:8" x14ac:dyDescent="0.3">
      <c r="B34" s="51" t="s">
        <v>23</v>
      </c>
      <c r="C34" s="52">
        <v>489.05</v>
      </c>
      <c r="D34" s="52">
        <v>0.94</v>
      </c>
      <c r="E34" s="21">
        <f t="shared" si="0"/>
        <v>162.99458999999996</v>
      </c>
      <c r="F34" s="22">
        <f t="shared" si="1"/>
        <v>537.95500000000004</v>
      </c>
      <c r="G34" s="26">
        <f t="shared" si="2"/>
        <v>10.000000000000005</v>
      </c>
      <c r="H34" s="21">
        <f t="shared" si="3"/>
        <v>179.29404899999997</v>
      </c>
    </row>
    <row r="35" spans="2:8" x14ac:dyDescent="0.3">
      <c r="B35" s="51" t="s">
        <v>35</v>
      </c>
      <c r="C35" s="52">
        <v>142.05000000000001</v>
      </c>
      <c r="D35" s="52">
        <v>0.89</v>
      </c>
      <c r="E35" s="21">
        <f t="shared" si="0"/>
        <v>154.32466499999998</v>
      </c>
      <c r="F35" s="22">
        <f t="shared" si="1"/>
        <v>156.25500000000002</v>
      </c>
      <c r="G35" s="26">
        <f t="shared" si="2"/>
        <v>10.000000000000007</v>
      </c>
      <c r="H35" s="21">
        <f t="shared" si="3"/>
        <v>169.75713149999999</v>
      </c>
    </row>
    <row r="36" spans="2:8" x14ac:dyDescent="0.3">
      <c r="B36" s="51" t="s">
        <v>82</v>
      </c>
      <c r="C36" s="52">
        <v>18521.55</v>
      </c>
      <c r="D36" s="52">
        <v>0.87</v>
      </c>
      <c r="E36" s="21">
        <f t="shared" si="0"/>
        <v>150.85669499999997</v>
      </c>
      <c r="F36" s="22">
        <f t="shared" si="1"/>
        <v>20373.705000000002</v>
      </c>
      <c r="G36" s="26">
        <f t="shared" si="2"/>
        <v>10.000000000000014</v>
      </c>
      <c r="H36" s="21">
        <f t="shared" si="3"/>
        <v>165.9423645</v>
      </c>
    </row>
    <row r="37" spans="2:8" x14ac:dyDescent="0.3">
      <c r="B37" s="51" t="s">
        <v>49</v>
      </c>
      <c r="C37" s="52">
        <v>1727.5</v>
      </c>
      <c r="D37" s="52">
        <v>0.86</v>
      </c>
      <c r="E37" s="21">
        <f t="shared" si="0"/>
        <v>149.12270999999998</v>
      </c>
      <c r="F37" s="22">
        <f t="shared" si="1"/>
        <v>1900.2500000000002</v>
      </c>
      <c r="G37" s="26">
        <f t="shared" si="2"/>
        <v>10.000000000000012</v>
      </c>
      <c r="H37" s="21">
        <f t="shared" si="3"/>
        <v>164.03498099999999</v>
      </c>
    </row>
    <row r="38" spans="2:8" x14ac:dyDescent="0.3">
      <c r="B38" s="51" t="s">
        <v>36</v>
      </c>
      <c r="C38" s="52">
        <v>172.6</v>
      </c>
      <c r="D38" s="52">
        <v>0.83</v>
      </c>
      <c r="E38" s="21">
        <f t="shared" si="0"/>
        <v>143.92075499999999</v>
      </c>
      <c r="F38" s="22">
        <f t="shared" si="1"/>
        <v>189.86</v>
      </c>
      <c r="G38" s="26">
        <f t="shared" si="2"/>
        <v>10.000000000000012</v>
      </c>
      <c r="H38" s="21">
        <f t="shared" si="3"/>
        <v>158.31283049999999</v>
      </c>
    </row>
    <row r="39" spans="2:8" x14ac:dyDescent="0.3">
      <c r="B39" s="51" t="s">
        <v>61</v>
      </c>
      <c r="C39" s="52">
        <v>628.95000000000005</v>
      </c>
      <c r="D39" s="52">
        <v>0.82</v>
      </c>
      <c r="E39" s="21">
        <f t="shared" ref="E39:E56" si="4">$E$58*D39/100</f>
        <v>142.18676999999997</v>
      </c>
      <c r="F39" s="22">
        <f t="shared" ref="F39:F56" si="5">C39*1.1</f>
        <v>691.84500000000014</v>
      </c>
      <c r="G39" s="26">
        <f t="shared" ref="G39:G56" si="6">(F39-C39)/C39*100</f>
        <v>10.000000000000014</v>
      </c>
      <c r="H39" s="21">
        <f t="shared" ref="H39:H56" si="7">E39+((E39*G39)/100)</f>
        <v>156.40544699999998</v>
      </c>
    </row>
    <row r="40" spans="2:8" x14ac:dyDescent="0.3">
      <c r="B40" s="51" t="s">
        <v>88</v>
      </c>
      <c r="C40" s="52">
        <v>622.45000000000005</v>
      </c>
      <c r="D40" s="52">
        <v>0.76</v>
      </c>
      <c r="E40" s="21">
        <f t="shared" si="4"/>
        <v>131.78285999999997</v>
      </c>
      <c r="F40" s="22">
        <f t="shared" si="5"/>
        <v>684.69500000000005</v>
      </c>
      <c r="G40" s="26">
        <f t="shared" si="6"/>
        <v>10</v>
      </c>
      <c r="H40" s="21">
        <f t="shared" si="7"/>
        <v>144.96114599999996</v>
      </c>
    </row>
    <row r="41" spans="2:8" x14ac:dyDescent="0.3">
      <c r="B41" s="51" t="s">
        <v>29</v>
      </c>
      <c r="C41" s="52">
        <v>872.1</v>
      </c>
      <c r="D41" s="52">
        <v>0.75</v>
      </c>
      <c r="E41" s="21">
        <f t="shared" si="4"/>
        <v>130.04887499999998</v>
      </c>
      <c r="F41" s="22">
        <f t="shared" si="5"/>
        <v>959.31000000000006</v>
      </c>
      <c r="G41" s="26">
        <f t="shared" si="6"/>
        <v>10.000000000000004</v>
      </c>
      <c r="H41" s="21">
        <f t="shared" si="7"/>
        <v>143.05376249999998</v>
      </c>
    </row>
    <row r="42" spans="2:8" x14ac:dyDescent="0.3">
      <c r="B42" s="51" t="s">
        <v>92</v>
      </c>
      <c r="C42" s="52">
        <v>1233.25</v>
      </c>
      <c r="D42" s="52">
        <v>0.72</v>
      </c>
      <c r="E42" s="21">
        <f t="shared" si="4"/>
        <v>124.84692</v>
      </c>
      <c r="F42" s="22">
        <f t="shared" si="5"/>
        <v>1356.575</v>
      </c>
      <c r="G42" s="26">
        <f t="shared" si="6"/>
        <v>10.000000000000004</v>
      </c>
      <c r="H42" s="21">
        <f t="shared" si="7"/>
        <v>137.33161200000001</v>
      </c>
    </row>
    <row r="43" spans="2:8" x14ac:dyDescent="0.3">
      <c r="B43" s="51" t="s">
        <v>9</v>
      </c>
      <c r="C43" s="52">
        <v>716.3</v>
      </c>
      <c r="D43" s="52">
        <v>0.69</v>
      </c>
      <c r="E43" s="21">
        <f t="shared" si="4"/>
        <v>119.64496499999997</v>
      </c>
      <c r="F43" s="22">
        <f t="shared" si="5"/>
        <v>787.93000000000006</v>
      </c>
      <c r="G43" s="26">
        <f t="shared" si="6"/>
        <v>10.000000000000016</v>
      </c>
      <c r="H43" s="21">
        <f t="shared" si="7"/>
        <v>131.60946149999998</v>
      </c>
    </row>
    <row r="44" spans="2:8" x14ac:dyDescent="0.3">
      <c r="B44" s="51" t="s">
        <v>18</v>
      </c>
      <c r="C44" s="52">
        <v>4302.8</v>
      </c>
      <c r="D44" s="52">
        <v>0.69</v>
      </c>
      <c r="E44" s="21">
        <f t="shared" si="4"/>
        <v>119.64496499999997</v>
      </c>
      <c r="F44" s="22">
        <f t="shared" si="5"/>
        <v>4733.0800000000008</v>
      </c>
      <c r="G44" s="26">
        <f t="shared" si="6"/>
        <v>10.000000000000014</v>
      </c>
      <c r="H44" s="21">
        <f t="shared" si="7"/>
        <v>131.60946149999998</v>
      </c>
    </row>
    <row r="45" spans="2:8" x14ac:dyDescent="0.3">
      <c r="B45" s="51" t="s">
        <v>91</v>
      </c>
      <c r="C45" s="52">
        <v>4036.1</v>
      </c>
      <c r="D45" s="52">
        <v>0.68</v>
      </c>
      <c r="E45" s="21">
        <f t="shared" si="4"/>
        <v>117.91098</v>
      </c>
      <c r="F45" s="22">
        <f t="shared" si="5"/>
        <v>4439.71</v>
      </c>
      <c r="G45" s="26">
        <f t="shared" si="6"/>
        <v>10.000000000000004</v>
      </c>
      <c r="H45" s="21">
        <f t="shared" si="7"/>
        <v>129.702078</v>
      </c>
    </row>
    <row r="46" spans="2:8" x14ac:dyDescent="0.3">
      <c r="B46" s="51" t="s">
        <v>16</v>
      </c>
      <c r="C46" s="52">
        <v>945</v>
      </c>
      <c r="D46" s="52">
        <v>0.64</v>
      </c>
      <c r="E46" s="21">
        <f t="shared" si="4"/>
        <v>110.97503999999999</v>
      </c>
      <c r="F46" s="22">
        <f t="shared" si="5"/>
        <v>1039.5</v>
      </c>
      <c r="G46" s="26">
        <f t="shared" si="6"/>
        <v>10</v>
      </c>
      <c r="H46" s="21">
        <f t="shared" si="7"/>
        <v>122.07254399999999</v>
      </c>
    </row>
    <row r="47" spans="2:8" x14ac:dyDescent="0.3">
      <c r="B47" s="51" t="s">
        <v>12</v>
      </c>
      <c r="C47" s="52">
        <v>3564.65</v>
      </c>
      <c r="D47" s="52">
        <v>0.61</v>
      </c>
      <c r="E47" s="21">
        <f t="shared" si="4"/>
        <v>105.77308499999999</v>
      </c>
      <c r="F47" s="22">
        <f t="shared" si="5"/>
        <v>3921.1150000000002</v>
      </c>
      <c r="G47" s="26">
        <f t="shared" si="6"/>
        <v>10.000000000000004</v>
      </c>
      <c r="H47" s="21">
        <f t="shared" si="7"/>
        <v>116.3503935</v>
      </c>
    </row>
    <row r="48" spans="2:8" x14ac:dyDescent="0.3">
      <c r="B48" s="51" t="s">
        <v>93</v>
      </c>
      <c r="C48" s="52">
        <v>727.3</v>
      </c>
      <c r="D48" s="52">
        <v>0.56999999999999995</v>
      </c>
      <c r="E48" s="21">
        <f t="shared" si="4"/>
        <v>98.837144999999978</v>
      </c>
      <c r="F48" s="22">
        <f t="shared" si="5"/>
        <v>800.03</v>
      </c>
      <c r="G48" s="26">
        <f t="shared" si="6"/>
        <v>10.000000000000004</v>
      </c>
      <c r="H48" s="21">
        <f t="shared" si="7"/>
        <v>108.72085949999997</v>
      </c>
    </row>
    <row r="49" spans="2:8" x14ac:dyDescent="0.3">
      <c r="B49" s="51" t="s">
        <v>45</v>
      </c>
      <c r="C49" s="52">
        <v>776.5</v>
      </c>
      <c r="D49" s="52">
        <v>0.56000000000000005</v>
      </c>
      <c r="E49" s="21">
        <f t="shared" si="4"/>
        <v>97.103160000000003</v>
      </c>
      <c r="F49" s="22">
        <f t="shared" si="5"/>
        <v>854.15000000000009</v>
      </c>
      <c r="G49" s="26">
        <f t="shared" si="6"/>
        <v>10.000000000000012</v>
      </c>
      <c r="H49" s="21">
        <f t="shared" si="7"/>
        <v>106.81347600000001</v>
      </c>
    </row>
    <row r="50" spans="2:8" x14ac:dyDescent="0.3">
      <c r="B50" s="51" t="s">
        <v>77</v>
      </c>
      <c r="C50" s="52">
        <v>3535.3</v>
      </c>
      <c r="D50" s="52">
        <v>0.55000000000000004</v>
      </c>
      <c r="E50" s="21">
        <f t="shared" si="4"/>
        <v>95.369174999999998</v>
      </c>
      <c r="F50" s="22">
        <f t="shared" si="5"/>
        <v>3888.8300000000004</v>
      </c>
      <c r="G50" s="26">
        <f t="shared" si="6"/>
        <v>10.000000000000005</v>
      </c>
      <c r="H50" s="21">
        <f t="shared" si="7"/>
        <v>104.9060925</v>
      </c>
    </row>
    <row r="51" spans="2:8" x14ac:dyDescent="0.3">
      <c r="B51" s="51" t="s">
        <v>14</v>
      </c>
      <c r="C51" s="52">
        <v>397.05</v>
      </c>
      <c r="D51" s="52">
        <v>0.5</v>
      </c>
      <c r="E51" s="21">
        <f t="shared" si="4"/>
        <v>86.699249999999992</v>
      </c>
      <c r="F51" s="22">
        <f t="shared" si="5"/>
        <v>436.75500000000005</v>
      </c>
      <c r="G51" s="26">
        <f t="shared" si="6"/>
        <v>10.000000000000011</v>
      </c>
      <c r="H51" s="21">
        <f t="shared" si="7"/>
        <v>95.369174999999998</v>
      </c>
    </row>
    <row r="52" spans="2:8" x14ac:dyDescent="0.3">
      <c r="B52" s="51" t="s">
        <v>19</v>
      </c>
      <c r="C52" s="52">
        <v>2645.5</v>
      </c>
      <c r="D52" s="52">
        <v>0.49</v>
      </c>
      <c r="E52" s="21">
        <f t="shared" si="4"/>
        <v>84.965265000000002</v>
      </c>
      <c r="F52" s="22">
        <f t="shared" si="5"/>
        <v>2910.05</v>
      </c>
      <c r="G52" s="26">
        <f t="shared" si="6"/>
        <v>10.000000000000007</v>
      </c>
      <c r="H52" s="21">
        <f t="shared" si="7"/>
        <v>93.461791500000004</v>
      </c>
    </row>
    <row r="53" spans="2:8" x14ac:dyDescent="0.3">
      <c r="B53" s="51" t="s">
        <v>22</v>
      </c>
      <c r="C53" s="52">
        <v>2724.3</v>
      </c>
      <c r="D53" s="52">
        <v>0.47</v>
      </c>
      <c r="E53" s="21">
        <f t="shared" si="4"/>
        <v>81.49729499999998</v>
      </c>
      <c r="F53" s="22">
        <f t="shared" si="5"/>
        <v>2996.7300000000005</v>
      </c>
      <c r="G53" s="26">
        <f t="shared" si="6"/>
        <v>10.000000000000011</v>
      </c>
      <c r="H53" s="21">
        <f t="shared" si="7"/>
        <v>89.647024499999986</v>
      </c>
    </row>
    <row r="54" spans="2:8" x14ac:dyDescent="0.3">
      <c r="B54" s="51" t="s">
        <v>17</v>
      </c>
      <c r="C54" s="52">
        <v>159.80000000000001</v>
      </c>
      <c r="D54" s="52">
        <v>0.44</v>
      </c>
      <c r="E54" s="21">
        <f t="shared" si="4"/>
        <v>76.295339999999996</v>
      </c>
      <c r="F54" s="22">
        <f t="shared" si="5"/>
        <v>175.78000000000003</v>
      </c>
      <c r="G54" s="26">
        <f t="shared" si="6"/>
        <v>10.000000000000011</v>
      </c>
      <c r="H54" s="21">
        <f t="shared" si="7"/>
        <v>83.924874000000003</v>
      </c>
    </row>
    <row r="55" spans="2:8" x14ac:dyDescent="0.3">
      <c r="B55" s="51" t="s">
        <v>83</v>
      </c>
      <c r="C55" s="52">
        <v>24267.1</v>
      </c>
      <c r="D55" s="52">
        <v>0.43</v>
      </c>
      <c r="E55" s="21">
        <f t="shared" si="4"/>
        <v>74.561354999999992</v>
      </c>
      <c r="F55" s="22">
        <f t="shared" si="5"/>
        <v>26693.81</v>
      </c>
      <c r="G55" s="26">
        <f t="shared" si="6"/>
        <v>10.000000000000012</v>
      </c>
      <c r="H55" s="21">
        <f t="shared" si="7"/>
        <v>82.017490499999994</v>
      </c>
    </row>
    <row r="56" spans="2:8" x14ac:dyDescent="0.3">
      <c r="B56" s="51" t="s">
        <v>28</v>
      </c>
      <c r="C56" s="52">
        <v>125.2</v>
      </c>
      <c r="D56" s="52">
        <v>0.42</v>
      </c>
      <c r="E56" s="21">
        <f t="shared" si="4"/>
        <v>72.827369999999988</v>
      </c>
      <c r="F56" s="22">
        <f t="shared" si="5"/>
        <v>137.72000000000003</v>
      </c>
      <c r="G56" s="26">
        <f t="shared" si="6"/>
        <v>10.00000000000002</v>
      </c>
      <c r="H56" s="21">
        <f t="shared" si="7"/>
        <v>80.110106999999999</v>
      </c>
    </row>
    <row r="57" spans="2:8" x14ac:dyDescent="0.3">
      <c r="B57" s="23"/>
      <c r="C57" s="23"/>
      <c r="D57" s="24"/>
      <c r="E57" s="21"/>
      <c r="F57" s="22"/>
      <c r="G57" s="21"/>
      <c r="H57" s="21"/>
    </row>
    <row r="58" spans="2:8" ht="21" x14ac:dyDescent="0.4">
      <c r="B58" s="16"/>
      <c r="C58" s="16"/>
      <c r="D58" s="25">
        <f>SUM(D7:D57)</f>
        <v>99.989999999999966</v>
      </c>
      <c r="E58" s="17">
        <v>17339.849999999999</v>
      </c>
      <c r="F58" s="18"/>
      <c r="G58" s="19"/>
      <c r="H58" s="17">
        <f>SUM(H7:H57)</f>
        <v>19071.927616500001</v>
      </c>
    </row>
    <row r="59" spans="2:8" ht="42" x14ac:dyDescent="0.4">
      <c r="B59" s="12"/>
      <c r="C59" s="12"/>
      <c r="D59" s="12"/>
      <c r="E59" s="13" t="s">
        <v>4</v>
      </c>
      <c r="F59" s="14"/>
      <c r="G59" s="15"/>
      <c r="H59" s="13" t="s">
        <v>5</v>
      </c>
    </row>
  </sheetData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X16"/>
  <sheetViews>
    <sheetView topLeftCell="C1" zoomScaleNormal="100" workbookViewId="0">
      <selection activeCell="C1" sqref="C1"/>
    </sheetView>
  </sheetViews>
  <sheetFormatPr defaultRowHeight="14.4" x14ac:dyDescent="0.3"/>
  <cols>
    <col min="1" max="1" width="2.6640625" customWidth="1"/>
    <col min="2" max="2" width="1.5546875" customWidth="1"/>
    <col min="3" max="3" width="28.33203125" bestFit="1" customWidth="1"/>
    <col min="4" max="5" width="10.33203125" customWidth="1"/>
    <col min="6" max="6" width="10.6640625" style="40" customWidth="1"/>
    <col min="7" max="7" width="12.109375" style="40" customWidth="1"/>
    <col min="8" max="8" width="12.88671875" style="40" customWidth="1"/>
    <col min="9" max="9" width="12.6640625" style="40" customWidth="1"/>
    <col min="10" max="10" width="11.109375" customWidth="1"/>
    <col min="11" max="11" width="11.6640625" customWidth="1"/>
    <col min="12" max="24" width="10.44140625" bestFit="1" customWidth="1"/>
    <col min="25" max="27" width="12" customWidth="1"/>
  </cols>
  <sheetData>
    <row r="2" spans="3:24" x14ac:dyDescent="0.3">
      <c r="C2" s="33" t="s">
        <v>64</v>
      </c>
      <c r="D2" s="35">
        <v>44562</v>
      </c>
      <c r="E2" s="35">
        <v>44531</v>
      </c>
      <c r="F2" s="35">
        <v>44409</v>
      </c>
      <c r="G2" s="35">
        <v>44348</v>
      </c>
      <c r="H2" s="35">
        <v>44317</v>
      </c>
      <c r="I2" s="35">
        <v>44287</v>
      </c>
      <c r="J2" s="35">
        <v>44197</v>
      </c>
      <c r="K2" s="35">
        <v>44166</v>
      </c>
      <c r="L2" s="35">
        <v>44013</v>
      </c>
      <c r="M2" s="35">
        <v>43952</v>
      </c>
      <c r="N2" s="35">
        <v>43922</v>
      </c>
      <c r="O2" s="35">
        <v>43891</v>
      </c>
      <c r="P2" s="35">
        <v>43739</v>
      </c>
      <c r="Q2" s="35">
        <v>43709</v>
      </c>
      <c r="R2" s="35">
        <v>43678</v>
      </c>
      <c r="S2" s="35">
        <v>43647</v>
      </c>
      <c r="T2" s="35">
        <v>43617</v>
      </c>
      <c r="U2" s="35">
        <v>43586</v>
      </c>
      <c r="V2" s="36">
        <v>43556</v>
      </c>
      <c r="W2" s="36">
        <v>43525</v>
      </c>
      <c r="X2" s="36">
        <v>43497</v>
      </c>
    </row>
    <row r="3" spans="3:24" x14ac:dyDescent="0.3">
      <c r="C3" s="34" t="s">
        <v>72</v>
      </c>
      <c r="D3" s="39">
        <v>36.72</v>
      </c>
      <c r="E3" s="39">
        <v>35.61</v>
      </c>
      <c r="F3" s="39">
        <v>37.58</v>
      </c>
      <c r="G3" s="39">
        <v>37.199999999999996</v>
      </c>
      <c r="H3" s="39">
        <v>38.060000000000009</v>
      </c>
      <c r="I3" s="39">
        <v>37.809999999999995</v>
      </c>
      <c r="J3" s="39">
        <v>38.119999999999997</v>
      </c>
      <c r="K3" s="37">
        <v>38.78</v>
      </c>
      <c r="L3" s="37">
        <v>33.160000000000004</v>
      </c>
      <c r="M3" s="37">
        <v>33.340000000000003</v>
      </c>
      <c r="N3" s="37">
        <v>36.190000000000005</v>
      </c>
      <c r="O3" s="37">
        <v>36.51</v>
      </c>
      <c r="P3" s="38">
        <v>39.47999999999999</v>
      </c>
      <c r="Q3" s="38">
        <v>39.290000000000013</v>
      </c>
      <c r="R3" s="38">
        <v>39.47999999999999</v>
      </c>
      <c r="S3" s="38">
        <v>40.250000000000007</v>
      </c>
      <c r="T3" s="38">
        <v>40.390000000000008</v>
      </c>
      <c r="U3" s="38">
        <v>39.869999999999997</v>
      </c>
      <c r="V3" s="38">
        <v>37.949999999999996</v>
      </c>
      <c r="W3" s="38">
        <v>38.85</v>
      </c>
      <c r="X3" s="38">
        <v>37.190000000000005</v>
      </c>
    </row>
    <row r="4" spans="3:24" x14ac:dyDescent="0.3">
      <c r="C4" s="34" t="s">
        <v>66</v>
      </c>
      <c r="D4" s="39">
        <v>17.5</v>
      </c>
      <c r="E4" s="39">
        <v>19.089999999999996</v>
      </c>
      <c r="F4" s="39">
        <v>18.020000000000003</v>
      </c>
      <c r="G4" s="39">
        <v>17.43</v>
      </c>
      <c r="H4" s="39">
        <v>16.149999999999999</v>
      </c>
      <c r="I4" s="39">
        <v>16.529999999999998</v>
      </c>
      <c r="J4" s="39">
        <v>17.13</v>
      </c>
      <c r="K4" s="37">
        <v>16.28</v>
      </c>
      <c r="L4" s="37">
        <v>16.11</v>
      </c>
      <c r="M4" s="37">
        <v>14.66</v>
      </c>
      <c r="N4" s="37">
        <v>14.48</v>
      </c>
      <c r="O4" s="37">
        <v>15.040000000000001</v>
      </c>
      <c r="P4" s="38">
        <v>13.009999999999998</v>
      </c>
      <c r="Q4" s="38">
        <v>13.879999999999999</v>
      </c>
      <c r="R4" s="38">
        <v>15.360000000000001</v>
      </c>
      <c r="S4" s="38">
        <v>14.8</v>
      </c>
      <c r="T4" s="38">
        <v>13.709999999999999</v>
      </c>
      <c r="U4" s="38">
        <v>13.76</v>
      </c>
      <c r="V4" s="38">
        <v>14.459999999999999</v>
      </c>
      <c r="W4" s="38">
        <v>13.66</v>
      </c>
      <c r="X4" s="38">
        <v>14.83</v>
      </c>
    </row>
    <row r="5" spans="3:24" x14ac:dyDescent="0.3">
      <c r="C5" s="34" t="s">
        <v>73</v>
      </c>
      <c r="D5" s="39">
        <v>10.39</v>
      </c>
      <c r="E5" s="39">
        <v>10.78</v>
      </c>
      <c r="F5" s="39">
        <v>11.059999999999999</v>
      </c>
      <c r="G5" s="39">
        <v>11.09</v>
      </c>
      <c r="H5" s="39">
        <v>11.02</v>
      </c>
      <c r="I5" s="39">
        <v>11.100000000000001</v>
      </c>
      <c r="J5" s="39">
        <v>11.06</v>
      </c>
      <c r="K5" s="37">
        <v>11.53</v>
      </c>
      <c r="L5" s="37">
        <v>12.639999999999999</v>
      </c>
      <c r="M5" s="37">
        <v>13.41</v>
      </c>
      <c r="N5" s="37">
        <v>13.080000000000002</v>
      </c>
      <c r="O5" s="37">
        <v>14.46</v>
      </c>
      <c r="P5" s="38">
        <v>12.39</v>
      </c>
      <c r="Q5" s="38">
        <v>12.350000000000001</v>
      </c>
      <c r="R5" s="38">
        <v>11.040000000000001</v>
      </c>
      <c r="S5" s="38">
        <v>11.000000000000002</v>
      </c>
      <c r="T5" s="38">
        <v>10.66</v>
      </c>
      <c r="U5" s="38">
        <v>10.74</v>
      </c>
      <c r="V5" s="38">
        <v>11.239999999999998</v>
      </c>
      <c r="W5" s="38">
        <v>11.299999999999999</v>
      </c>
      <c r="X5" s="38">
        <v>10.81</v>
      </c>
    </row>
    <row r="6" spans="3:24" x14ac:dyDescent="0.3">
      <c r="C6" s="31" t="s">
        <v>84</v>
      </c>
      <c r="D6" s="39">
        <v>12.61</v>
      </c>
      <c r="E6" s="39">
        <v>12.309999999999999</v>
      </c>
      <c r="F6" s="39">
        <v>11.39</v>
      </c>
      <c r="G6" s="39">
        <v>11.68</v>
      </c>
      <c r="H6" s="39">
        <v>12.04</v>
      </c>
      <c r="I6" s="39">
        <v>11.79</v>
      </c>
      <c r="J6" s="39">
        <v>11.99</v>
      </c>
      <c r="K6" s="37">
        <v>12.49</v>
      </c>
      <c r="L6" s="37">
        <v>16.18</v>
      </c>
      <c r="M6" s="37">
        <v>14.290000000000001</v>
      </c>
      <c r="N6" s="37">
        <v>13.919999999999998</v>
      </c>
      <c r="O6" s="37">
        <v>12.45</v>
      </c>
      <c r="P6" s="38">
        <v>15.3</v>
      </c>
      <c r="Q6" s="38">
        <v>14.74</v>
      </c>
      <c r="R6" s="38">
        <v>14.42</v>
      </c>
      <c r="S6" s="38">
        <v>13.97</v>
      </c>
      <c r="T6" s="38">
        <v>14.37</v>
      </c>
      <c r="U6" s="38">
        <v>14.740000000000002</v>
      </c>
      <c r="V6" s="38">
        <v>15.31</v>
      </c>
      <c r="W6" s="38">
        <v>15.3</v>
      </c>
      <c r="X6" s="38">
        <v>15.440000000000001</v>
      </c>
    </row>
    <row r="7" spans="3:24" x14ac:dyDescent="0.3">
      <c r="C7" s="34" t="s">
        <v>67</v>
      </c>
      <c r="D7" s="39">
        <v>5.42</v>
      </c>
      <c r="E7" s="39">
        <v>4.9600000000000009</v>
      </c>
      <c r="F7" s="39">
        <v>4.57</v>
      </c>
      <c r="G7" s="39">
        <v>5.34</v>
      </c>
      <c r="H7" s="39">
        <v>5.34</v>
      </c>
      <c r="I7" s="39">
        <v>5.23</v>
      </c>
      <c r="J7" s="39">
        <v>5.9099999999999993</v>
      </c>
      <c r="K7" s="37">
        <v>5.39</v>
      </c>
      <c r="L7" s="37">
        <v>5.61</v>
      </c>
      <c r="M7" s="37">
        <v>5.55</v>
      </c>
      <c r="N7" s="37">
        <v>5</v>
      </c>
      <c r="O7" s="37">
        <v>4.54</v>
      </c>
      <c r="P7" s="38">
        <v>6.1099999999999994</v>
      </c>
      <c r="Q7" s="38">
        <v>5.5200000000000005</v>
      </c>
      <c r="R7" s="38">
        <v>5.42</v>
      </c>
      <c r="S7" s="38">
        <v>5.16</v>
      </c>
      <c r="T7" s="38">
        <v>5.71</v>
      </c>
      <c r="U7" s="38">
        <v>5.9399999999999995</v>
      </c>
      <c r="V7" s="38">
        <v>6.11</v>
      </c>
      <c r="W7" s="38">
        <v>6.09</v>
      </c>
      <c r="X7" s="38">
        <v>6.58</v>
      </c>
    </row>
    <row r="8" spans="3:24" x14ac:dyDescent="0.3">
      <c r="C8" s="34" t="s">
        <v>71</v>
      </c>
      <c r="D8" s="39">
        <v>2.27</v>
      </c>
      <c r="E8" s="39">
        <v>2.13</v>
      </c>
      <c r="F8" s="39">
        <v>2.11</v>
      </c>
      <c r="G8" s="39">
        <v>1.82</v>
      </c>
      <c r="H8" s="39">
        <v>1.92</v>
      </c>
      <c r="I8" s="39">
        <v>2.0499999999999998</v>
      </c>
      <c r="J8" s="39">
        <v>2.2599999999999998</v>
      </c>
      <c r="K8" s="37">
        <v>2.0299999999999998</v>
      </c>
      <c r="L8" s="37">
        <v>3.2</v>
      </c>
      <c r="M8" s="37">
        <v>3.59</v>
      </c>
      <c r="N8" s="37">
        <v>3.1599999999999997</v>
      </c>
      <c r="O8" s="37">
        <v>3.13</v>
      </c>
      <c r="P8" s="38">
        <v>1.78</v>
      </c>
      <c r="Q8" s="38">
        <v>1.94</v>
      </c>
      <c r="R8" s="38">
        <v>1.94</v>
      </c>
      <c r="S8" s="38">
        <v>1.8699999999999999</v>
      </c>
      <c r="T8" s="38">
        <v>1.84</v>
      </c>
      <c r="U8" s="38">
        <v>1.71</v>
      </c>
      <c r="V8" s="38">
        <v>1.6199999999999999</v>
      </c>
      <c r="W8" s="38">
        <v>1.5099999999999998</v>
      </c>
      <c r="X8" s="38">
        <v>1.5499999999999998</v>
      </c>
    </row>
    <row r="9" spans="3:24" x14ac:dyDescent="0.3">
      <c r="C9" s="34" t="s">
        <v>69</v>
      </c>
      <c r="D9" s="39">
        <v>3.04</v>
      </c>
      <c r="E9" s="39">
        <v>3.02</v>
      </c>
      <c r="F9" s="39">
        <v>2.72</v>
      </c>
      <c r="G9" s="39">
        <v>2.66</v>
      </c>
      <c r="H9" s="39">
        <v>2.63</v>
      </c>
      <c r="I9" s="39">
        <v>2.56</v>
      </c>
      <c r="J9" s="39">
        <v>2.74</v>
      </c>
      <c r="K9" s="37">
        <v>2.61</v>
      </c>
      <c r="L9" s="37">
        <v>2.38</v>
      </c>
      <c r="M9" s="37">
        <v>2.89</v>
      </c>
      <c r="N9" s="37">
        <v>2.7</v>
      </c>
      <c r="O9" s="37">
        <v>2.79</v>
      </c>
      <c r="P9" s="38">
        <v>3.72</v>
      </c>
      <c r="Q9" s="38">
        <v>3.86</v>
      </c>
      <c r="R9" s="38">
        <v>3.65</v>
      </c>
      <c r="S9" s="38">
        <v>3.78</v>
      </c>
      <c r="T9" s="38">
        <v>3.99</v>
      </c>
      <c r="U9" s="38">
        <v>4</v>
      </c>
      <c r="V9" s="38">
        <v>3.51</v>
      </c>
      <c r="W9" s="38">
        <v>3.66</v>
      </c>
      <c r="X9" s="38">
        <v>3.69</v>
      </c>
    </row>
    <row r="10" spans="3:24" x14ac:dyDescent="0.3">
      <c r="C10" s="34" t="s">
        <v>70</v>
      </c>
      <c r="D10" s="39">
        <v>3.2</v>
      </c>
      <c r="E10" s="39">
        <v>3.4200000000000004</v>
      </c>
      <c r="F10" s="39">
        <v>3.46</v>
      </c>
      <c r="G10" s="39">
        <v>3.58</v>
      </c>
      <c r="H10" s="39">
        <v>3.54</v>
      </c>
      <c r="I10" s="39">
        <v>3.66</v>
      </c>
      <c r="J10" s="39">
        <v>3.4699999999999998</v>
      </c>
      <c r="K10" s="37">
        <v>3.61</v>
      </c>
      <c r="L10" s="37">
        <v>3.1799999999999997</v>
      </c>
      <c r="M10" s="37">
        <v>3.3499999999999996</v>
      </c>
      <c r="N10" s="37">
        <v>3.11</v>
      </c>
      <c r="O10" s="37">
        <v>2.72</v>
      </c>
      <c r="P10" s="38">
        <v>2.15</v>
      </c>
      <c r="Q10" s="38">
        <v>2.0699999999999998</v>
      </c>
      <c r="R10" s="38">
        <v>2.33</v>
      </c>
      <c r="S10" s="38">
        <v>2.31</v>
      </c>
      <c r="T10" s="38">
        <v>2.15</v>
      </c>
      <c r="U10" s="38">
        <v>2.21</v>
      </c>
      <c r="V10" s="38">
        <v>2.4299999999999997</v>
      </c>
      <c r="W10" s="38">
        <v>2.42</v>
      </c>
      <c r="X10" s="38">
        <v>2.5300000000000002</v>
      </c>
    </row>
    <row r="11" spans="3:24" x14ac:dyDescent="0.3">
      <c r="C11" s="34" t="s">
        <v>68</v>
      </c>
      <c r="D11" s="39">
        <v>3.34</v>
      </c>
      <c r="E11" s="39">
        <v>3.34</v>
      </c>
      <c r="F11" s="39">
        <v>3.7600000000000002</v>
      </c>
      <c r="G11" s="39">
        <v>3.5599999999999996</v>
      </c>
      <c r="H11" s="39">
        <v>3.6300000000000003</v>
      </c>
      <c r="I11" s="39">
        <v>3.65</v>
      </c>
      <c r="J11" s="39">
        <v>2.38</v>
      </c>
      <c r="K11" s="37">
        <v>2.5</v>
      </c>
      <c r="L11" s="37">
        <v>2.15</v>
      </c>
      <c r="M11" s="37">
        <v>2.7</v>
      </c>
      <c r="N11" s="37">
        <v>2.6199999999999997</v>
      </c>
      <c r="O11" s="37">
        <v>2.52</v>
      </c>
      <c r="P11" s="38">
        <v>2.9299999999999997</v>
      </c>
      <c r="Q11" s="38">
        <v>3.0300000000000002</v>
      </c>
      <c r="R11" s="38">
        <v>2.96</v>
      </c>
      <c r="S11" s="38">
        <v>3.29</v>
      </c>
      <c r="T11" s="38">
        <v>3.6</v>
      </c>
      <c r="U11" s="38">
        <v>3.4299999999999997</v>
      </c>
      <c r="V11" s="38">
        <v>3.72</v>
      </c>
      <c r="W11" s="38">
        <v>3.6900000000000004</v>
      </c>
      <c r="X11" s="38">
        <v>3.81</v>
      </c>
    </row>
    <row r="12" spans="3:24" x14ac:dyDescent="0.3">
      <c r="C12" s="32" t="s">
        <v>85</v>
      </c>
      <c r="D12" s="39">
        <v>1.86</v>
      </c>
      <c r="E12" s="39">
        <v>1.7000000000000002</v>
      </c>
      <c r="F12" s="39">
        <v>1.55</v>
      </c>
      <c r="G12" s="39">
        <v>1.6800000000000002</v>
      </c>
      <c r="H12" s="39">
        <v>1.6400000000000001</v>
      </c>
      <c r="I12" s="39">
        <v>1.6600000000000001</v>
      </c>
      <c r="J12" s="39">
        <v>1.53</v>
      </c>
      <c r="K12" s="37">
        <v>1.61</v>
      </c>
      <c r="L12" s="37">
        <v>1.88</v>
      </c>
      <c r="M12" s="37">
        <v>2.2000000000000002</v>
      </c>
      <c r="N12" s="37">
        <v>2.13</v>
      </c>
      <c r="O12" s="37">
        <v>2.2599999999999998</v>
      </c>
      <c r="P12" s="38"/>
      <c r="Q12" s="38"/>
      <c r="R12" s="38"/>
      <c r="S12" s="38"/>
      <c r="T12" s="38"/>
      <c r="U12" s="38"/>
      <c r="V12" s="38"/>
      <c r="W12" s="38"/>
      <c r="X12" s="38"/>
    </row>
    <row r="13" spans="3:24" x14ac:dyDescent="0.3">
      <c r="C13" s="34" t="s">
        <v>74</v>
      </c>
      <c r="D13" s="39">
        <v>2.39</v>
      </c>
      <c r="E13" s="39">
        <v>2.4299999999999997</v>
      </c>
      <c r="F13" s="39">
        <v>2.5</v>
      </c>
      <c r="G13" s="39">
        <v>2.5299999999999998</v>
      </c>
      <c r="H13" s="39">
        <v>2.5300000000000002</v>
      </c>
      <c r="I13" s="39">
        <v>2.59</v>
      </c>
      <c r="J13" s="39">
        <v>2.27</v>
      </c>
      <c r="K13" s="37">
        <v>2.1500000000000004</v>
      </c>
      <c r="L13" s="37">
        <v>2.17</v>
      </c>
      <c r="M13" s="37">
        <v>2.4099999999999997</v>
      </c>
      <c r="N13" s="37">
        <v>2.12</v>
      </c>
      <c r="O13" s="37">
        <v>2.2199999999999998</v>
      </c>
      <c r="P13" s="38">
        <v>1.5</v>
      </c>
      <c r="Q13" s="38">
        <v>1.5699999999999998</v>
      </c>
      <c r="R13" s="38">
        <v>1.56</v>
      </c>
      <c r="S13" s="38">
        <v>1.69</v>
      </c>
      <c r="T13" s="38">
        <v>1.74</v>
      </c>
      <c r="U13" s="38">
        <v>1.76</v>
      </c>
      <c r="V13" s="38">
        <v>1.77</v>
      </c>
      <c r="W13" s="38">
        <v>1.6099999999999999</v>
      </c>
      <c r="X13" s="38">
        <v>1.63</v>
      </c>
    </row>
    <row r="14" spans="3:24" x14ac:dyDescent="0.3">
      <c r="C14" s="34" t="s">
        <v>65</v>
      </c>
      <c r="D14" s="39">
        <v>0.69</v>
      </c>
      <c r="E14" s="39">
        <v>0.71</v>
      </c>
      <c r="F14" s="39">
        <v>0.74</v>
      </c>
      <c r="G14" s="39">
        <v>0.76</v>
      </c>
      <c r="H14" s="39">
        <v>0.84</v>
      </c>
      <c r="I14" s="39">
        <v>0.84</v>
      </c>
      <c r="J14" s="39">
        <v>0.63</v>
      </c>
      <c r="K14" s="37">
        <v>0.59</v>
      </c>
      <c r="L14" s="37">
        <v>0.51</v>
      </c>
      <c r="M14" s="37">
        <v>0.63</v>
      </c>
      <c r="N14" s="37">
        <v>0.55000000000000004</v>
      </c>
      <c r="O14" s="37">
        <v>0.54</v>
      </c>
      <c r="P14" s="38">
        <v>0.64</v>
      </c>
      <c r="Q14" s="38">
        <v>0.69</v>
      </c>
      <c r="R14" s="38">
        <v>0.64</v>
      </c>
      <c r="S14" s="38">
        <v>0.66</v>
      </c>
      <c r="T14" s="38">
        <v>0.67</v>
      </c>
      <c r="U14" s="38">
        <v>0.68</v>
      </c>
      <c r="V14" s="38">
        <v>0.65</v>
      </c>
      <c r="W14" s="38">
        <v>0.64</v>
      </c>
      <c r="X14" s="38">
        <v>0.59</v>
      </c>
    </row>
    <row r="15" spans="3:24" x14ac:dyDescent="0.3">
      <c r="C15" s="34" t="s">
        <v>75</v>
      </c>
      <c r="D15" s="39">
        <v>0.56000000000000005</v>
      </c>
      <c r="E15" s="39">
        <v>0.54</v>
      </c>
      <c r="F15" s="39">
        <v>0.55000000000000004</v>
      </c>
      <c r="G15" s="39">
        <v>0.64</v>
      </c>
      <c r="H15" s="39">
        <v>0.67</v>
      </c>
      <c r="I15" s="39">
        <v>0.53</v>
      </c>
      <c r="J15" s="39">
        <v>0.52</v>
      </c>
      <c r="K15" s="37">
        <v>0.43</v>
      </c>
      <c r="L15" s="37">
        <v>0.56000000000000005</v>
      </c>
      <c r="M15" s="37">
        <v>0.56000000000000005</v>
      </c>
      <c r="N15" s="37">
        <v>0.56000000000000005</v>
      </c>
      <c r="O15" s="37">
        <v>0.5</v>
      </c>
      <c r="P15" s="38">
        <v>0.67</v>
      </c>
      <c r="Q15" s="38">
        <v>0.7</v>
      </c>
      <c r="R15" s="38">
        <v>0.69</v>
      </c>
      <c r="S15" s="38">
        <v>0.72</v>
      </c>
      <c r="T15" s="38">
        <v>0.72</v>
      </c>
      <c r="U15" s="38">
        <v>0.76</v>
      </c>
      <c r="V15" s="38">
        <v>0.75</v>
      </c>
      <c r="W15" s="38">
        <v>0.75</v>
      </c>
      <c r="X15" s="38">
        <v>0.75</v>
      </c>
    </row>
    <row r="16" spans="3:24" x14ac:dyDescent="0.3">
      <c r="C16" s="34" t="s">
        <v>76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7">
        <v>0</v>
      </c>
      <c r="L16" s="37">
        <v>0.27</v>
      </c>
      <c r="M16" s="37">
        <v>0.42</v>
      </c>
      <c r="N16" s="37">
        <v>0.35</v>
      </c>
      <c r="O16" s="37">
        <v>0.32</v>
      </c>
      <c r="P16" s="38">
        <v>0.33</v>
      </c>
      <c r="Q16" s="38">
        <v>0.35</v>
      </c>
      <c r="R16" s="38">
        <v>0.49</v>
      </c>
      <c r="S16" s="38">
        <v>0.48</v>
      </c>
      <c r="T16" s="38">
        <v>0.42</v>
      </c>
      <c r="U16" s="38">
        <v>0.41</v>
      </c>
      <c r="V16" s="38">
        <v>0.51</v>
      </c>
      <c r="W16" s="38">
        <v>0.53</v>
      </c>
      <c r="X16" s="38">
        <v>0.6</v>
      </c>
    </row>
  </sheetData>
  <sortState ref="C4:Y17">
    <sortCondition descending="1" ref="O4:O17"/>
  </sortState>
  <conditionalFormatting sqref="E3:X3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X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X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X4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X5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X5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X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X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X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X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:X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X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:X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X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:X1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:X1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:X1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:X1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X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X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X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X1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:X1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X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:X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:X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X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:X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22"/>
  <sheetViews>
    <sheetView workbookViewId="0"/>
  </sheetViews>
  <sheetFormatPr defaultRowHeight="14.4" x14ac:dyDescent="0.3"/>
  <cols>
    <col min="3" max="3" width="15.33203125" customWidth="1"/>
    <col min="4" max="4" width="19.109375" customWidth="1"/>
    <col min="5" max="5" width="35.44140625" bestFit="1" customWidth="1"/>
    <col min="6" max="6" width="19.6640625" bestFit="1" customWidth="1"/>
  </cols>
  <sheetData>
    <row r="4" spans="3:6" x14ac:dyDescent="0.3">
      <c r="C4" s="50" t="s">
        <v>60</v>
      </c>
      <c r="D4" s="50"/>
      <c r="E4" s="50"/>
      <c r="F4" s="50"/>
    </row>
    <row r="5" spans="3:6" x14ac:dyDescent="0.3">
      <c r="C5" s="27" t="s">
        <v>51</v>
      </c>
      <c r="D5" s="30">
        <v>43192</v>
      </c>
      <c r="E5" s="27" t="s">
        <v>52</v>
      </c>
      <c r="F5" s="41" t="s">
        <v>53</v>
      </c>
    </row>
    <row r="6" spans="3:6" x14ac:dyDescent="0.3">
      <c r="C6" s="27" t="s">
        <v>51</v>
      </c>
      <c r="D6" s="30">
        <v>43192</v>
      </c>
      <c r="E6" s="27" t="s">
        <v>54</v>
      </c>
      <c r="F6" s="41" t="s">
        <v>53</v>
      </c>
    </row>
    <row r="7" spans="3:6" x14ac:dyDescent="0.3">
      <c r="C7" s="27" t="s">
        <v>51</v>
      </c>
      <c r="D7" s="30">
        <v>43192</v>
      </c>
      <c r="E7" s="27" t="s">
        <v>55</v>
      </c>
      <c r="F7" s="41" t="s">
        <v>53</v>
      </c>
    </row>
    <row r="8" spans="3:6" x14ac:dyDescent="0.3">
      <c r="C8" s="27" t="s">
        <v>51</v>
      </c>
      <c r="D8" s="30">
        <v>43192</v>
      </c>
      <c r="E8" s="27" t="s">
        <v>56</v>
      </c>
      <c r="F8" s="42" t="s">
        <v>57</v>
      </c>
    </row>
    <row r="9" spans="3:6" x14ac:dyDescent="0.3">
      <c r="C9" s="27" t="s">
        <v>51</v>
      </c>
      <c r="D9" s="30">
        <v>43192</v>
      </c>
      <c r="E9" s="27" t="s">
        <v>58</v>
      </c>
      <c r="F9" s="42" t="s">
        <v>57</v>
      </c>
    </row>
    <row r="10" spans="3:6" x14ac:dyDescent="0.3">
      <c r="C10" s="27" t="s">
        <v>51</v>
      </c>
      <c r="D10" s="30">
        <v>43192</v>
      </c>
      <c r="E10" s="27" t="s">
        <v>59</v>
      </c>
      <c r="F10" s="42" t="s">
        <v>57</v>
      </c>
    </row>
    <row r="11" spans="3:6" x14ac:dyDescent="0.3">
      <c r="C11" s="27" t="s">
        <v>51</v>
      </c>
      <c r="D11" s="30">
        <v>43371</v>
      </c>
      <c r="E11" s="27" t="s">
        <v>62</v>
      </c>
      <c r="F11" s="41" t="s">
        <v>53</v>
      </c>
    </row>
    <row r="12" spans="3:6" x14ac:dyDescent="0.3">
      <c r="C12" s="27" t="s">
        <v>51</v>
      </c>
      <c r="D12" s="30">
        <v>43371</v>
      </c>
      <c r="E12" s="27" t="s">
        <v>63</v>
      </c>
      <c r="F12" s="42" t="s">
        <v>57</v>
      </c>
    </row>
    <row r="13" spans="3:6" x14ac:dyDescent="0.3">
      <c r="C13" s="27" t="s">
        <v>51</v>
      </c>
      <c r="D13" s="30">
        <v>43553</v>
      </c>
      <c r="E13" s="28" t="s">
        <v>78</v>
      </c>
      <c r="F13" s="41" t="s">
        <v>53</v>
      </c>
    </row>
    <row r="14" spans="3:6" x14ac:dyDescent="0.3">
      <c r="C14" s="27" t="s">
        <v>51</v>
      </c>
      <c r="D14" s="30">
        <v>43553</v>
      </c>
      <c r="E14" s="28" t="s">
        <v>79</v>
      </c>
      <c r="F14" s="42" t="s">
        <v>57</v>
      </c>
    </row>
    <row r="15" spans="3:6" x14ac:dyDescent="0.3">
      <c r="C15" s="27" t="s">
        <v>51</v>
      </c>
      <c r="D15" s="30">
        <v>43735</v>
      </c>
      <c r="E15" s="28" t="s">
        <v>80</v>
      </c>
      <c r="F15" s="41" t="s">
        <v>53</v>
      </c>
    </row>
    <row r="16" spans="3:6" x14ac:dyDescent="0.3">
      <c r="C16" s="27" t="s">
        <v>51</v>
      </c>
      <c r="D16" s="30">
        <v>43735</v>
      </c>
      <c r="E16" s="28" t="s">
        <v>81</v>
      </c>
      <c r="F16" s="42" t="s">
        <v>57</v>
      </c>
    </row>
    <row r="17" spans="3:6" x14ac:dyDescent="0.3">
      <c r="C17" s="27" t="s">
        <v>51</v>
      </c>
      <c r="D17" s="30">
        <v>43909</v>
      </c>
      <c r="E17" s="28" t="s">
        <v>86</v>
      </c>
      <c r="F17" s="41" t="s">
        <v>53</v>
      </c>
    </row>
    <row r="18" spans="3:6" x14ac:dyDescent="0.3">
      <c r="C18" s="27" t="s">
        <v>51</v>
      </c>
      <c r="D18" s="30">
        <v>43909</v>
      </c>
      <c r="E18" s="28" t="s">
        <v>87</v>
      </c>
      <c r="F18" s="42" t="s">
        <v>57</v>
      </c>
    </row>
    <row r="19" spans="3:6" x14ac:dyDescent="0.3">
      <c r="C19" s="27" t="s">
        <v>51</v>
      </c>
      <c r="D19" s="30">
        <v>44043</v>
      </c>
      <c r="E19" s="28" t="s">
        <v>89</v>
      </c>
      <c r="F19" s="41" t="s">
        <v>53</v>
      </c>
    </row>
    <row r="20" spans="3:6" x14ac:dyDescent="0.3">
      <c r="C20" s="27" t="s">
        <v>51</v>
      </c>
      <c r="D20" s="30">
        <v>44043</v>
      </c>
      <c r="E20" s="28" t="s">
        <v>90</v>
      </c>
      <c r="F20" s="42" t="s">
        <v>57</v>
      </c>
    </row>
    <row r="21" spans="3:6" x14ac:dyDescent="0.3">
      <c r="C21" s="27" t="s">
        <v>51</v>
      </c>
      <c r="D21" s="30">
        <v>44286</v>
      </c>
      <c r="E21" s="28" t="s">
        <v>94</v>
      </c>
      <c r="F21" s="41" t="s">
        <v>53</v>
      </c>
    </row>
    <row r="22" spans="3:6" x14ac:dyDescent="0.3">
      <c r="C22" s="27" t="s">
        <v>51</v>
      </c>
      <c r="D22" s="30">
        <v>44286</v>
      </c>
      <c r="E22" s="27" t="s">
        <v>95</v>
      </c>
      <c r="F22" s="42" t="s">
        <v>57</v>
      </c>
    </row>
  </sheetData>
  <mergeCells count="1"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Nifty Calculator Free Float</vt:lpstr>
      <vt:lpstr>Pessimistic Nifty</vt:lpstr>
      <vt:lpstr>Optimistic Nifty</vt:lpstr>
      <vt:lpstr>Sectoral Weights</vt:lpstr>
      <vt:lpstr>Recent changes in Nifty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ASUS</cp:lastModifiedBy>
  <dcterms:created xsi:type="dcterms:W3CDTF">2011-11-28T07:51:29Z</dcterms:created>
  <dcterms:modified xsi:type="dcterms:W3CDTF">2022-02-03T11:44:11Z</dcterms:modified>
</cp:coreProperties>
</file>