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nalyseIndia\Nifty Calculator\April 2018\"/>
    </mc:Choice>
  </mc:AlternateContent>
  <bookViews>
    <workbookView xWindow="0" yWindow="0" windowWidth="28800" windowHeight="12435"/>
  </bookViews>
  <sheets>
    <sheet name="Nifty Calculator" sheetId="6" r:id="rId1"/>
    <sheet name="Pessimistic Nifty" sheetId="4" r:id="rId2"/>
    <sheet name="Optimistic Nifty" sheetId="7" r:id="rId3"/>
  </sheets>
  <definedNames>
    <definedName name="_xlnm._FilterDatabase" localSheetId="0" hidden="1">'Nifty Calculator'!$B$6:$I$56</definedName>
    <definedName name="_xlnm._FilterDatabase" localSheetId="2" hidden="1">'Optimistic Nifty'!$B$6:$H$59</definedName>
    <definedName name="_xlnm._FilterDatabase" localSheetId="1" hidden="1">'Pessimistic Nifty'!$B$6:$H$59</definedName>
  </definedNames>
  <calcPr calcId="152511"/>
</workbook>
</file>

<file path=xl/calcChain.xml><?xml version="1.0" encoding="utf-8"?>
<calcChain xmlns="http://schemas.openxmlformats.org/spreadsheetml/2006/main">
  <c r="D58" i="7" l="1"/>
  <c r="E56" i="7" l="1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F7" i="7" l="1"/>
  <c r="F8" i="7"/>
  <c r="F34" i="6"/>
  <c r="F52" i="6"/>
  <c r="F25" i="6"/>
  <c r="F36" i="6"/>
  <c r="F33" i="6"/>
  <c r="F7" i="6"/>
  <c r="F46" i="6"/>
  <c r="F47" i="6"/>
  <c r="F40" i="6"/>
  <c r="F56" i="6"/>
  <c r="F50" i="6"/>
  <c r="F23" i="6"/>
  <c r="F27" i="6"/>
  <c r="F35" i="6"/>
  <c r="F21" i="6"/>
  <c r="F41" i="6"/>
  <c r="F24" i="6"/>
  <c r="F55" i="6"/>
  <c r="F45" i="6"/>
  <c r="F17" i="6"/>
  <c r="F26" i="6"/>
  <c r="F11" i="6"/>
  <c r="E23" i="6"/>
  <c r="E40" i="6"/>
  <c r="E35" i="6"/>
  <c r="E10" i="6"/>
  <c r="E32" i="6"/>
  <c r="E31" i="6"/>
  <c r="E7" i="6"/>
  <c r="E51" i="6"/>
  <c r="E21" i="6"/>
  <c r="E41" i="6"/>
  <c r="E50" i="6"/>
  <c r="E56" i="6"/>
  <c r="E54" i="6"/>
  <c r="E48" i="6"/>
  <c r="E18" i="6"/>
  <c r="E12" i="6"/>
  <c r="E24" i="6"/>
  <c r="E46" i="6"/>
  <c r="E42" i="6"/>
  <c r="E27" i="6"/>
  <c r="E38" i="6"/>
  <c r="E37" i="6"/>
  <c r="E43" i="6"/>
  <c r="E20" i="6"/>
  <c r="E55" i="6"/>
  <c r="E34" i="6"/>
  <c r="E16" i="6"/>
  <c r="E28" i="6"/>
  <c r="E29" i="6"/>
  <c r="E52" i="6"/>
  <c r="E49" i="6"/>
  <c r="E14" i="6"/>
  <c r="E45" i="6"/>
  <c r="E17" i="6"/>
  <c r="E22" i="6"/>
  <c r="E33" i="6"/>
  <c r="E8" i="6"/>
  <c r="E39" i="6"/>
  <c r="E25" i="6"/>
  <c r="E36" i="6"/>
  <c r="E26" i="6"/>
  <c r="E11" i="6"/>
  <c r="E19" i="6"/>
  <c r="E15" i="6"/>
  <c r="E44" i="6"/>
  <c r="E30" i="6"/>
  <c r="E53" i="6"/>
  <c r="E13" i="6"/>
  <c r="E9" i="6"/>
  <c r="E47" i="6"/>
  <c r="F10" i="6"/>
  <c r="F32" i="6"/>
  <c r="F31" i="6"/>
  <c r="F51" i="6"/>
  <c r="F54" i="6"/>
  <c r="F48" i="6"/>
  <c r="F18" i="6"/>
  <c r="F12" i="6"/>
  <c r="F42" i="6"/>
  <c r="F38" i="6"/>
  <c r="F37" i="6"/>
  <c r="F43" i="6"/>
  <c r="F20" i="6"/>
  <c r="F16" i="6"/>
  <c r="F28" i="6"/>
  <c r="F29" i="6"/>
  <c r="F49" i="6"/>
  <c r="F14" i="6"/>
  <c r="F22" i="6"/>
  <c r="F8" i="6"/>
  <c r="F39" i="6"/>
  <c r="F19" i="6"/>
  <c r="F15" i="6"/>
  <c r="F44" i="6"/>
  <c r="F30" i="6"/>
  <c r="F53" i="6"/>
  <c r="F13" i="6"/>
  <c r="F9" i="6"/>
  <c r="D58" i="4" l="1"/>
  <c r="D58" i="6"/>
  <c r="G56" i="6" l="1"/>
  <c r="H56" i="6" l="1"/>
  <c r="F47" i="7"/>
  <c r="G47" i="7" s="1"/>
  <c r="F31" i="7"/>
  <c r="G31" i="7" s="1"/>
  <c r="F16" i="7"/>
  <c r="G16" i="7" s="1"/>
  <c r="F35" i="7"/>
  <c r="F51" i="7"/>
  <c r="G51" i="7" s="1"/>
  <c r="H51" i="7" s="1"/>
  <c r="F41" i="7"/>
  <c r="G41" i="7" s="1"/>
  <c r="F42" i="7"/>
  <c r="G42" i="7" s="1"/>
  <c r="F21" i="7"/>
  <c r="G21" i="7" s="1"/>
  <c r="H21" i="7" s="1"/>
  <c r="F44" i="7"/>
  <c r="G44" i="7" s="1"/>
  <c r="F55" i="7"/>
  <c r="G55" i="7" s="1"/>
  <c r="F34" i="7"/>
  <c r="G34" i="7" s="1"/>
  <c r="F25" i="7"/>
  <c r="G25" i="7" s="1"/>
  <c r="H25" i="7" s="1"/>
  <c r="F27" i="7"/>
  <c r="G27" i="7" s="1"/>
  <c r="F48" i="7"/>
  <c r="G48" i="7" s="1"/>
  <c r="F40" i="7"/>
  <c r="G40" i="7" s="1"/>
  <c r="F24" i="7"/>
  <c r="G24" i="7" s="1"/>
  <c r="G7" i="7"/>
  <c r="F32" i="7"/>
  <c r="G32" i="7" s="1"/>
  <c r="F50" i="7"/>
  <c r="G50" i="7" s="1"/>
  <c r="F20" i="7"/>
  <c r="G20" i="7" s="1"/>
  <c r="F9" i="7"/>
  <c r="G9" i="7" s="1"/>
  <c r="H9" i="7" s="1"/>
  <c r="F11" i="7"/>
  <c r="G11" i="7" s="1"/>
  <c r="F10" i="7"/>
  <c r="G10" i="7" s="1"/>
  <c r="F46" i="7"/>
  <c r="G46" i="7" s="1"/>
  <c r="F29" i="7"/>
  <c r="G29" i="7" s="1"/>
  <c r="G8" i="7"/>
  <c r="F19" i="7"/>
  <c r="G19" i="7" s="1"/>
  <c r="F13" i="7"/>
  <c r="G13" i="7" s="1"/>
  <c r="F28" i="7"/>
  <c r="G28" i="7" s="1"/>
  <c r="F23" i="7"/>
  <c r="G23" i="7" s="1"/>
  <c r="F26" i="7"/>
  <c r="G26" i="7" s="1"/>
  <c r="F56" i="7"/>
  <c r="G56" i="7" s="1"/>
  <c r="F39" i="7"/>
  <c r="G39" i="7" s="1"/>
  <c r="H39" i="7" s="1"/>
  <c r="F22" i="7"/>
  <c r="G22" i="7" s="1"/>
  <c r="F36" i="7"/>
  <c r="G36" i="7" s="1"/>
  <c r="F54" i="7"/>
  <c r="G54" i="7" s="1"/>
  <c r="F12" i="7"/>
  <c r="G12" i="7" s="1"/>
  <c r="H12" i="7" s="1"/>
  <c r="F45" i="7"/>
  <c r="G45" i="7" s="1"/>
  <c r="F18" i="7"/>
  <c r="G18" i="7" s="1"/>
  <c r="F15" i="7"/>
  <c r="G15" i="7" s="1"/>
  <c r="F14" i="7"/>
  <c r="G14" i="7" s="1"/>
  <c r="H14" i="7" s="1"/>
  <c r="F17" i="7"/>
  <c r="G17" i="7" s="1"/>
  <c r="F53" i="7"/>
  <c r="G53" i="7" s="1"/>
  <c r="F43" i="7"/>
  <c r="G43" i="7" s="1"/>
  <c r="F33" i="7"/>
  <c r="G33" i="7" s="1"/>
  <c r="H33" i="7" s="1"/>
  <c r="F37" i="7"/>
  <c r="G37" i="7" s="1"/>
  <c r="F30" i="7"/>
  <c r="G30" i="7" s="1"/>
  <c r="F38" i="7"/>
  <c r="G38" i="7" s="1"/>
  <c r="H38" i="7" s="1"/>
  <c r="F49" i="7"/>
  <c r="G49" i="7" s="1"/>
  <c r="H49" i="7" s="1"/>
  <c r="F52" i="7"/>
  <c r="G52" i="7" s="1"/>
  <c r="H52" i="7" s="1"/>
  <c r="G35" i="7"/>
  <c r="H35" i="7" s="1"/>
  <c r="F49" i="4"/>
  <c r="G49" i="4" s="1"/>
  <c r="F38" i="4"/>
  <c r="G38" i="4" s="1"/>
  <c r="F30" i="4"/>
  <c r="G30" i="4" s="1"/>
  <c r="F37" i="4"/>
  <c r="G37" i="4" s="1"/>
  <c r="F33" i="4"/>
  <c r="G33" i="4" s="1"/>
  <c r="F43" i="4"/>
  <c r="G43" i="4" s="1"/>
  <c r="F53" i="4"/>
  <c r="G53" i="4" s="1"/>
  <c r="F17" i="4"/>
  <c r="G17" i="4" s="1"/>
  <c r="F14" i="4"/>
  <c r="G14" i="4" s="1"/>
  <c r="F15" i="4"/>
  <c r="G15" i="4" s="1"/>
  <c r="F18" i="4"/>
  <c r="G18" i="4" s="1"/>
  <c r="F45" i="4"/>
  <c r="G45" i="4" s="1"/>
  <c r="F12" i="4"/>
  <c r="G12" i="4" s="1"/>
  <c r="F54" i="4"/>
  <c r="G54" i="4" s="1"/>
  <c r="F36" i="4"/>
  <c r="G36" i="4" s="1"/>
  <c r="F22" i="4"/>
  <c r="G22" i="4" s="1"/>
  <c r="F39" i="4"/>
  <c r="G39" i="4" s="1"/>
  <c r="F56" i="4"/>
  <c r="G56" i="4" s="1"/>
  <c r="F26" i="4"/>
  <c r="G26" i="4" s="1"/>
  <c r="F23" i="4"/>
  <c r="G23" i="4" s="1"/>
  <c r="F28" i="4"/>
  <c r="G28" i="4" s="1"/>
  <c r="F13" i="4"/>
  <c r="G13" i="4" s="1"/>
  <c r="F19" i="4"/>
  <c r="G19" i="4" s="1"/>
  <c r="F8" i="4"/>
  <c r="G8" i="4" s="1"/>
  <c r="F29" i="4"/>
  <c r="G29" i="4" s="1"/>
  <c r="F46" i="4"/>
  <c r="G46" i="4" s="1"/>
  <c r="F10" i="4"/>
  <c r="G10" i="4" s="1"/>
  <c r="F11" i="4"/>
  <c r="G11" i="4" s="1"/>
  <c r="F9" i="4"/>
  <c r="G9" i="4" s="1"/>
  <c r="F20" i="4"/>
  <c r="G20" i="4" s="1"/>
  <c r="F50" i="4"/>
  <c r="G50" i="4" s="1"/>
  <c r="F32" i="4"/>
  <c r="G32" i="4" s="1"/>
  <c r="F7" i="4"/>
  <c r="G7" i="4" s="1"/>
  <c r="F24" i="4"/>
  <c r="G24" i="4" s="1"/>
  <c r="F40" i="4"/>
  <c r="G40" i="4" s="1"/>
  <c r="F48" i="4"/>
  <c r="G48" i="4" s="1"/>
  <c r="F27" i="4"/>
  <c r="G27" i="4" s="1"/>
  <c r="F25" i="4"/>
  <c r="G25" i="4" s="1"/>
  <c r="F34" i="4"/>
  <c r="G34" i="4" s="1"/>
  <c r="F55" i="4"/>
  <c r="G55" i="4" s="1"/>
  <c r="F44" i="4"/>
  <c r="G44" i="4" s="1"/>
  <c r="F21" i="4"/>
  <c r="G21" i="4" s="1"/>
  <c r="F42" i="4"/>
  <c r="G42" i="4" s="1"/>
  <c r="F41" i="4"/>
  <c r="G41" i="4" s="1"/>
  <c r="F51" i="4"/>
  <c r="G51" i="4" s="1"/>
  <c r="F35" i="4"/>
  <c r="G35" i="4" s="1"/>
  <c r="F16" i="4"/>
  <c r="G16" i="4" s="1"/>
  <c r="F31" i="4"/>
  <c r="G31" i="4" s="1"/>
  <c r="F47" i="4"/>
  <c r="G47" i="4" s="1"/>
  <c r="F52" i="4"/>
  <c r="G52" i="4" s="1"/>
  <c r="G31" i="6"/>
  <c r="G21" i="6"/>
  <c r="G8" i="6"/>
  <c r="H44" i="7" l="1"/>
  <c r="H29" i="7"/>
  <c r="H40" i="7"/>
  <c r="H50" i="7"/>
  <c r="H16" i="7"/>
  <c r="H28" i="7"/>
  <c r="H24" i="7"/>
  <c r="H20" i="7"/>
  <c r="H46" i="7"/>
  <c r="H13" i="7"/>
  <c r="H26" i="7"/>
  <c r="H36" i="7"/>
  <c r="H7" i="7"/>
  <c r="H47" i="7"/>
  <c r="H27" i="7"/>
  <c r="H56" i="7"/>
  <c r="H54" i="7"/>
  <c r="H15" i="7"/>
  <c r="H43" i="7"/>
  <c r="H30" i="7"/>
  <c r="H41" i="7"/>
  <c r="H11" i="7"/>
  <c r="H45" i="7"/>
  <c r="H42" i="7"/>
  <c r="H48" i="7"/>
  <c r="H10" i="7"/>
  <c r="H23" i="7"/>
  <c r="H18" i="7"/>
  <c r="H37" i="7"/>
  <c r="H31" i="7"/>
  <c r="H34" i="7"/>
  <c r="H32" i="7"/>
  <c r="H19" i="7"/>
  <c r="H22" i="7"/>
  <c r="H53" i="7"/>
  <c r="H55" i="7"/>
  <c r="H8" i="7"/>
  <c r="H17" i="7"/>
  <c r="H31" i="6"/>
  <c r="G20" i="6"/>
  <c r="G33" i="6"/>
  <c r="G30" i="6"/>
  <c r="G27" i="6"/>
  <c r="G50" i="6"/>
  <c r="G29" i="6"/>
  <c r="G36" i="6"/>
  <c r="G24" i="6"/>
  <c r="G43" i="6"/>
  <c r="G34" i="6"/>
  <c r="G19" i="6"/>
  <c r="G52" i="6"/>
  <c r="G37" i="6"/>
  <c r="G10" i="6"/>
  <c r="G18" i="6"/>
  <c r="G35" i="6"/>
  <c r="G46" i="6"/>
  <c r="G23" i="6"/>
  <c r="G28" i="6"/>
  <c r="G22" i="6"/>
  <c r="G40" i="6"/>
  <c r="G41" i="6"/>
  <c r="G7" i="6"/>
  <c r="G32" i="6"/>
  <c r="G44" i="6"/>
  <c r="G26" i="6"/>
  <c r="G25" i="6"/>
  <c r="G42" i="6"/>
  <c r="G9" i="6"/>
  <c r="G15" i="6"/>
  <c r="G49" i="6"/>
  <c r="G54" i="6"/>
  <c r="G53" i="6"/>
  <c r="G55" i="6"/>
  <c r="G16" i="6"/>
  <c r="G13" i="6"/>
  <c r="G12" i="6"/>
  <c r="H8" i="6"/>
  <c r="H21" i="6"/>
  <c r="G47" i="6"/>
  <c r="G45" i="6"/>
  <c r="G48" i="6"/>
  <c r="G14" i="6"/>
  <c r="G17" i="6"/>
  <c r="G51" i="6"/>
  <c r="H51" i="6" s="1"/>
  <c r="G39" i="6"/>
  <c r="G11" i="6"/>
  <c r="G38" i="6"/>
  <c r="H58" i="7" l="1"/>
  <c r="H48" i="6"/>
  <c r="H28" i="6"/>
  <c r="H37" i="6"/>
  <c r="H29" i="6"/>
  <c r="H27" i="6"/>
  <c r="H45" i="6"/>
  <c r="H10" i="6"/>
  <c r="H14" i="6"/>
  <c r="H47" i="6"/>
  <c r="H54" i="6"/>
  <c r="H44" i="6"/>
  <c r="H12" i="6"/>
  <c r="H16" i="6"/>
  <c r="H53" i="6"/>
  <c r="H9" i="6"/>
  <c r="H25" i="6"/>
  <c r="H41" i="6"/>
  <c r="H22" i="6"/>
  <c r="H23" i="6"/>
  <c r="H52" i="6"/>
  <c r="H19" i="6"/>
  <c r="H36" i="6"/>
  <c r="H50" i="6"/>
  <c r="H30" i="6"/>
  <c r="H38" i="6"/>
  <c r="H55" i="6"/>
  <c r="H26" i="6"/>
  <c r="H46" i="6"/>
  <c r="H33" i="6"/>
  <c r="H11" i="6"/>
  <c r="H17" i="6"/>
  <c r="H49" i="6"/>
  <c r="H42" i="6"/>
  <c r="H7" i="6"/>
  <c r="H35" i="6"/>
  <c r="H34" i="6"/>
  <c r="H24" i="6"/>
  <c r="H20" i="6"/>
  <c r="H39" i="6"/>
  <c r="H13" i="6"/>
  <c r="H15" i="6"/>
  <c r="H32" i="6"/>
  <c r="H40" i="6"/>
  <c r="H18" i="6"/>
  <c r="H43" i="6"/>
  <c r="H58" i="6" l="1"/>
  <c r="I58" i="6" s="1"/>
  <c r="H19" i="4"/>
  <c r="H8" i="4"/>
  <c r="H44" i="4"/>
  <c r="H9" i="4"/>
  <c r="H35" i="4"/>
  <c r="H16" i="4"/>
  <c r="H18" i="4"/>
  <c r="H48" i="4"/>
  <c r="H21" i="4"/>
  <c r="H43" i="4"/>
  <c r="H28" i="4"/>
  <c r="H45" i="4"/>
  <c r="H36" i="4"/>
  <c r="H34" i="4"/>
  <c r="H29" i="4"/>
  <c r="H51" i="4"/>
  <c r="H24" i="4"/>
  <c r="H30" i="4"/>
  <c r="H40" i="4"/>
  <c r="H55" i="4"/>
  <c r="H41" i="4"/>
  <c r="H15" i="4"/>
  <c r="H38" i="4"/>
  <c r="H33" i="4"/>
  <c r="H13" i="4"/>
  <c r="H52" i="4"/>
  <c r="H42" i="4"/>
  <c r="H53" i="4"/>
  <c r="H11" i="4"/>
  <c r="H46" i="4"/>
  <c r="H37" i="4"/>
  <c r="H54" i="4"/>
  <c r="H10" i="4"/>
  <c r="H23" i="4"/>
  <c r="H47" i="4"/>
  <c r="H25" i="4"/>
  <c r="H56" i="4"/>
  <c r="H49" i="4"/>
  <c r="H50" i="4"/>
  <c r="H32" i="4"/>
  <c r="H22" i="4"/>
  <c r="H39" i="4"/>
  <c r="H12" i="4"/>
  <c r="H20" i="4"/>
  <c r="H31" i="4"/>
  <c r="H26" i="4"/>
  <c r="H17" i="4"/>
  <c r="H14" i="4"/>
  <c r="H27" i="4"/>
  <c r="H7" i="4"/>
  <c r="H58" i="4" l="1"/>
</calcChain>
</file>

<file path=xl/sharedStrings.xml><?xml version="1.0" encoding="utf-8"?>
<sst xmlns="http://schemas.openxmlformats.org/spreadsheetml/2006/main" count="197" uniqueCount="69">
  <si>
    <t>Stock Name</t>
  </si>
  <si>
    <t>Weightage</t>
  </si>
  <si>
    <t>Value in Nifty</t>
  </si>
  <si>
    <t xml:space="preserve">Expected Price </t>
  </si>
  <si>
    <t>Current Nifty</t>
  </si>
  <si>
    <t>Expected Nifty</t>
  </si>
  <si>
    <t>CMP</t>
  </si>
  <si>
    <t>% rise</t>
  </si>
  <si>
    <t>Rounding Off Error</t>
  </si>
  <si>
    <t>ADANIPORTS</t>
  </si>
  <si>
    <t>ASIANPAINT</t>
  </si>
  <si>
    <t>AXISBANK</t>
  </si>
  <si>
    <t>BAJAJ-AUTO</t>
  </si>
  <si>
    <t>BAJFINANCE</t>
  </si>
  <si>
    <t>BPCL</t>
  </si>
  <si>
    <t>BHARTIARTL</t>
  </si>
  <si>
    <t>INFRATEL</t>
  </si>
  <si>
    <t>CIPLA</t>
  </si>
  <si>
    <t>COALINDIA</t>
  </si>
  <si>
    <t>DRREDDY</t>
  </si>
  <si>
    <t>EICHERMOT</t>
  </si>
  <si>
    <t>GAIL</t>
  </si>
  <si>
    <t>HCLTECH</t>
  </si>
  <si>
    <t>HDFCBANK</t>
  </si>
  <si>
    <t>HEROMOTOCO</t>
  </si>
  <si>
    <t>HINDALCO</t>
  </si>
  <si>
    <t>HINDPETRO</t>
  </si>
  <si>
    <t>HINDUNILVR</t>
  </si>
  <si>
    <t>HDFC</t>
  </si>
  <si>
    <t>ITC</t>
  </si>
  <si>
    <t>ICICIBANK</t>
  </si>
  <si>
    <t>IBULHSGFIN</t>
  </si>
  <si>
    <t>IOC</t>
  </si>
  <si>
    <t>INDUSINDBK</t>
  </si>
  <si>
    <t>INFY</t>
  </si>
  <si>
    <t>KOTAKBANK</t>
  </si>
  <si>
    <t>LT</t>
  </si>
  <si>
    <t>LUPIN</t>
  </si>
  <si>
    <t>M&amp;M</t>
  </si>
  <si>
    <t>MARUTI</t>
  </si>
  <si>
    <t>NTPC</t>
  </si>
  <si>
    <t>ONGC</t>
  </si>
  <si>
    <t>POWERGRID</t>
  </si>
  <si>
    <t>RELIANCE</t>
  </si>
  <si>
    <t>SBIN</t>
  </si>
  <si>
    <t>SUNPHARMA</t>
  </si>
  <si>
    <t>TCS</t>
  </si>
  <si>
    <t>TATAMOTORS</t>
  </si>
  <si>
    <t>TATASTEEL</t>
  </si>
  <si>
    <t>TECHM</t>
  </si>
  <si>
    <t>UPL</t>
  </si>
  <si>
    <t>ULTRACEMCO</t>
  </si>
  <si>
    <t>VEDL</t>
  </si>
  <si>
    <t>WIPRO</t>
  </si>
  <si>
    <t>YESBANK</t>
  </si>
  <si>
    <t>ZEEL</t>
  </si>
  <si>
    <t>BAJAJFINSV</t>
  </si>
  <si>
    <t>GRASIM</t>
  </si>
  <si>
    <t>TITAN</t>
  </si>
  <si>
    <t>Nifty 50</t>
  </si>
  <si>
    <t>Ambuja Cements Ltd.</t>
  </si>
  <si>
    <t>Exclusion from Index</t>
  </si>
  <si>
    <t>Aurobindo Pharma Ltd.</t>
  </si>
  <si>
    <t>Bosch Ltd.</t>
  </si>
  <si>
    <t>Bajaj Finserv Ltd.</t>
  </si>
  <si>
    <t>Inclusion into Index</t>
  </si>
  <si>
    <t>Grasim Industries Ltd.</t>
  </si>
  <si>
    <t>Titan Company Ltd.</t>
  </si>
  <si>
    <t>Recent Changes in Nifty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</si>
</sst>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2" xfId="0" applyFill="1" applyBorder="1"/>
    <xf numFmtId="0" fontId="0" fillId="2" borderId="0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1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2" fontId="0" fillId="2" borderId="1" xfId="0" applyNumberFormat="1" applyFill="1" applyBorder="1" applyAlignment="1"/>
    <xf numFmtId="2" fontId="3" fillId="2" borderId="1" xfId="0" applyNumberFormat="1" applyFont="1" applyFill="1" applyBorder="1" applyAlignment="1"/>
    <xf numFmtId="2" fontId="4" fillId="2" borderId="1" xfId="0" applyNumberFormat="1" applyFont="1" applyFill="1" applyBorder="1" applyAlignment="1"/>
    <xf numFmtId="2" fontId="5" fillId="2" borderId="1" xfId="0" applyNumberFormat="1" applyFont="1" applyFill="1" applyBorder="1" applyAlignment="1"/>
    <xf numFmtId="0" fontId="1" fillId="3" borderId="1" xfId="0" applyFont="1" applyFill="1" applyBorder="1" applyAlignment="1">
      <alignment wrapText="1"/>
    </xf>
    <xf numFmtId="2" fontId="0" fillId="4" borderId="1" xfId="0" applyNumberFormat="1" applyFill="1" applyBorder="1" applyAlignment="1"/>
    <xf numFmtId="0" fontId="0" fillId="4" borderId="1" xfId="0" applyFill="1" applyBorder="1" applyAlignment="1"/>
    <xf numFmtId="0" fontId="0" fillId="4" borderId="1" xfId="0" applyFill="1" applyBorder="1"/>
    <xf numFmtId="2" fontId="0" fillId="4" borderId="1" xfId="0" applyNumberFormat="1" applyFill="1" applyBorder="1"/>
    <xf numFmtId="2" fontId="6" fillId="2" borderId="1" xfId="0" applyNumberFormat="1" applyFont="1" applyFill="1" applyBorder="1" applyAlignment="1"/>
    <xf numFmtId="2" fontId="0" fillId="0" borderId="0" xfId="0" applyNumberFormat="1"/>
    <xf numFmtId="2" fontId="0" fillId="3" borderId="1" xfId="0" applyNumberFormat="1" applyFill="1" applyBorder="1" applyAlignment="1"/>
    <xf numFmtId="0" fontId="0" fillId="0" borderId="1" xfId="0" applyBorder="1"/>
    <xf numFmtId="14" fontId="0" fillId="0" borderId="1" xfId="0" applyNumberFormat="1" applyBorder="1"/>
    <xf numFmtId="0" fontId="6" fillId="0" borderId="1" xfId="0" applyFont="1" applyBorder="1" applyAlignment="1">
      <alignment horizontal="center" vertical="center"/>
    </xf>
    <xf numFmtId="0" fontId="1" fillId="0" borderId="0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600075</xdr:colOff>
      <xdr:row>1</xdr:row>
      <xdr:rowOff>104775</xdr:rowOff>
    </xdr:from>
    <xdr:ext cx="6657976" cy="530658"/>
    <xdr:sp macro="" textlink="">
      <xdr:nvSpPr>
        <xdr:cNvPr id="2" name="Rectangle 1"/>
        <xdr:cNvSpPr/>
      </xdr:nvSpPr>
      <xdr:spPr>
        <a:xfrm>
          <a:off x="600075" y="295275"/>
          <a:ext cx="6657976" cy="53065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800" b="1" i="0" u="none" strike="noStrike" kern="0" cap="none" spc="0" normalizeH="0" baseline="0" noProof="0">
              <a:ln w="1905"/>
              <a:gradFill>
                <a:gsLst>
                  <a:gs pos="0">
                    <a:srgbClr val="F79646">
                      <a:shade val="20000"/>
                      <a:satMod val="200000"/>
                    </a:srgbClr>
                  </a:gs>
                  <a:gs pos="78000">
                    <a:srgbClr val="F79646">
                      <a:tint val="90000"/>
                      <a:shade val="89000"/>
                      <a:satMod val="220000"/>
                    </a:srgbClr>
                  </a:gs>
                  <a:gs pos="100000">
                    <a:srgbClr val="F79646">
                      <a:tint val="12000"/>
                      <a:satMod val="255000"/>
                    </a:srgb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  <a:uLnTx/>
              <a:uFillTx/>
              <a:latin typeface="+mn-lt"/>
            </a:rPr>
            <a:t>Nifty Calculator - www.nooreshtech.co.in</a:t>
          </a:r>
          <a:endParaRPr kumimoji="0" lang="en-US" sz="2800" b="1" i="0" u="none" strike="noStrike" kern="0" cap="none" spc="0" normalizeH="0" baseline="0" noProof="0">
            <a:ln w="1905"/>
            <a:solidFill>
              <a:srgbClr val="FF0000"/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  <a:uLnTx/>
            <a:uFillTx/>
            <a:latin typeface="+mn-lt"/>
          </a:endParaRPr>
        </a:p>
      </xdr:txBody>
    </xdr:sp>
    <xdr:clientData/>
  </xdr:oneCellAnchor>
  <xdr:twoCellAnchor>
    <xdr:from>
      <xdr:col>9</xdr:col>
      <xdr:colOff>104775</xdr:colOff>
      <xdr:row>3</xdr:row>
      <xdr:rowOff>180975</xdr:rowOff>
    </xdr:from>
    <xdr:to>
      <xdr:col>12</xdr:col>
      <xdr:colOff>323850</xdr:colOff>
      <xdr:row>21</xdr:row>
      <xdr:rowOff>114300</xdr:rowOff>
    </xdr:to>
    <xdr:sp macro="" textlink="">
      <xdr:nvSpPr>
        <xdr:cNvPr id="3" name="TextBox 2"/>
        <xdr:cNvSpPr txBox="1"/>
      </xdr:nvSpPr>
      <xdr:spPr>
        <a:xfrm>
          <a:off x="8991600" y="752475"/>
          <a:ext cx="2047875" cy="3648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b="1"/>
            <a:t>Top</a:t>
          </a:r>
          <a:r>
            <a:rPr lang="en-US" sz="1100" b="1" baseline="0"/>
            <a:t> 10 stocks = 54.97% of Nifty </a:t>
          </a:r>
        </a:p>
        <a:p>
          <a:endParaRPr lang="en-US" sz="1100" b="1" baseline="0"/>
        </a:p>
        <a:p>
          <a:r>
            <a:rPr lang="en-US" sz="1100" b="1" baseline="0"/>
            <a:t>Top 20 stocks = 73.15% of Nifty </a:t>
          </a:r>
        </a:p>
        <a:p>
          <a:endParaRPr lang="en-US" sz="1100" b="1" baseline="0"/>
        </a:p>
        <a:p>
          <a:r>
            <a:rPr lang="en-US" sz="1100" b="1" baseline="0"/>
            <a:t>So if you just put in the prices</a:t>
          </a:r>
        </a:p>
        <a:p>
          <a:r>
            <a:rPr lang="en-US" sz="1100" b="1" baseline="0"/>
            <a:t>you expect on them one can come out with a range for Nifty. </a:t>
          </a:r>
        </a:p>
        <a:p>
          <a:r>
            <a:rPr lang="en-US" sz="1100" b="1" baseline="0"/>
            <a:t>It will be an approximate assumption as free float methodology implies change in weightage daily. </a:t>
          </a:r>
        </a:p>
        <a:p>
          <a:endParaRPr lang="en-US" sz="1100" b="1" baseline="0"/>
        </a:p>
        <a:p>
          <a:r>
            <a:rPr lang="en-US" sz="1100" b="1" baseline="0"/>
            <a:t>In the next two sheets one can tinker with a positive and a negative bias and hopefully would help to get a range for Nifty </a:t>
          </a:r>
        </a:p>
        <a:p>
          <a:endParaRPr lang="en-US" sz="1100" b="1"/>
        </a:p>
        <a:p>
          <a:r>
            <a:rPr lang="en-US" sz="1100" b="1"/>
            <a:t>Weightages and</a:t>
          </a:r>
          <a:r>
            <a:rPr lang="en-US" sz="1100" b="1" baseline="0"/>
            <a:t> Price as of 30th Apr 2018. </a:t>
          </a:r>
        </a:p>
        <a:p>
          <a:endParaRPr lang="en-US" sz="1100" b="1" baseline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600075</xdr:colOff>
      <xdr:row>1</xdr:row>
      <xdr:rowOff>104775</xdr:rowOff>
    </xdr:from>
    <xdr:ext cx="6657976" cy="530658"/>
    <xdr:sp macro="" textlink="">
      <xdr:nvSpPr>
        <xdr:cNvPr id="2" name="Rectangle 1"/>
        <xdr:cNvSpPr/>
      </xdr:nvSpPr>
      <xdr:spPr>
        <a:xfrm>
          <a:off x="600075" y="295275"/>
          <a:ext cx="6657976" cy="53065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800" b="1" i="0" u="none" strike="noStrike" kern="0" cap="none" spc="0" normalizeH="0" baseline="0" noProof="0">
              <a:ln w="1905"/>
              <a:gradFill>
                <a:gsLst>
                  <a:gs pos="0">
                    <a:srgbClr val="F79646">
                      <a:shade val="20000"/>
                      <a:satMod val="200000"/>
                    </a:srgbClr>
                  </a:gs>
                  <a:gs pos="78000">
                    <a:srgbClr val="F79646">
                      <a:tint val="90000"/>
                      <a:shade val="89000"/>
                      <a:satMod val="220000"/>
                    </a:srgbClr>
                  </a:gs>
                  <a:gs pos="100000">
                    <a:srgbClr val="F79646">
                      <a:tint val="12000"/>
                      <a:satMod val="255000"/>
                    </a:srgb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  <a:uLnTx/>
              <a:uFillTx/>
              <a:latin typeface="+mn-lt"/>
            </a:rPr>
            <a:t>Nifty Calculator - www.nooreshtech.co.in </a:t>
          </a:r>
          <a:endParaRPr kumimoji="0" lang="en-US" sz="2800" b="1" i="0" u="none" strike="noStrike" kern="0" cap="none" spc="0" normalizeH="0" baseline="0" noProof="0">
            <a:ln w="1905"/>
            <a:solidFill>
              <a:srgbClr val="FF0000"/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  <a:uLnTx/>
            <a:uFillTx/>
            <a:latin typeface="+mn-lt"/>
          </a:endParaRPr>
        </a:p>
      </xdr:txBody>
    </xdr:sp>
    <xdr:clientData/>
  </xdr:oneCellAnchor>
  <xdr:twoCellAnchor>
    <xdr:from>
      <xdr:col>8</xdr:col>
      <xdr:colOff>485775</xdr:colOff>
      <xdr:row>4</xdr:row>
      <xdr:rowOff>104775</xdr:rowOff>
    </xdr:from>
    <xdr:to>
      <xdr:col>12</xdr:col>
      <xdr:colOff>161925</xdr:colOff>
      <xdr:row>11</xdr:row>
      <xdr:rowOff>142875</xdr:rowOff>
    </xdr:to>
    <xdr:sp macro="" textlink="">
      <xdr:nvSpPr>
        <xdr:cNvPr id="3" name="TextBox 2"/>
        <xdr:cNvSpPr txBox="1"/>
      </xdr:nvSpPr>
      <xdr:spPr>
        <a:xfrm>
          <a:off x="7762875" y="866775"/>
          <a:ext cx="2114550" cy="1657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b="1"/>
            <a:t>By default taking a 10</a:t>
          </a:r>
        </a:p>
        <a:p>
          <a:r>
            <a:rPr lang="en-US" sz="1100" b="1"/>
            <a:t>% downside in the stocks. </a:t>
          </a:r>
        </a:p>
        <a:p>
          <a:endParaRPr lang="en-US" sz="1100" b="1"/>
        </a:p>
        <a:p>
          <a:r>
            <a:rPr lang="en-US" sz="1100" b="1"/>
            <a:t>Change</a:t>
          </a:r>
          <a:r>
            <a:rPr lang="en-US" sz="1100" b="1" baseline="0"/>
            <a:t> expected prices where </a:t>
          </a:r>
        </a:p>
        <a:p>
          <a:r>
            <a:rPr lang="en-US" sz="1100" b="1" baseline="0"/>
            <a:t>you expect more than 10% or less than 10% cut with focus on Top 20 weightages. </a:t>
          </a:r>
          <a:endParaRPr lang="en-US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600075</xdr:colOff>
      <xdr:row>1</xdr:row>
      <xdr:rowOff>104775</xdr:rowOff>
    </xdr:from>
    <xdr:ext cx="6657976" cy="530658"/>
    <xdr:sp macro="" textlink="">
      <xdr:nvSpPr>
        <xdr:cNvPr id="2" name="Rectangle 1"/>
        <xdr:cNvSpPr/>
      </xdr:nvSpPr>
      <xdr:spPr>
        <a:xfrm>
          <a:off x="600075" y="295275"/>
          <a:ext cx="6657976" cy="53065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2800" b="1" cap="none" spc="0" baseline="0">
              <a:ln w="1905"/>
              <a:gradFill>
                <a:gsLst>
                  <a:gs pos="0">
                    <a:schemeClr val="accent6">
                      <a:shade val="20000"/>
                      <a:satMod val="200000"/>
                    </a:schemeClr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Nifty Calculator - www.nooreshtech.co.in </a:t>
          </a:r>
          <a:endParaRPr lang="en-US" sz="2800" b="1" cap="none" spc="0" baseline="0">
            <a:ln w="1905"/>
            <a:solidFill>
              <a:srgbClr val="FF0000"/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</a:endParaRPr>
        </a:p>
      </xdr:txBody>
    </xdr:sp>
    <xdr:clientData/>
  </xdr:oneCellAnchor>
  <xdr:twoCellAnchor>
    <xdr:from>
      <xdr:col>8</xdr:col>
      <xdr:colOff>504825</xdr:colOff>
      <xdr:row>5</xdr:row>
      <xdr:rowOff>47625</xdr:rowOff>
    </xdr:from>
    <xdr:to>
      <xdr:col>12</xdr:col>
      <xdr:colOff>180975</xdr:colOff>
      <xdr:row>12</xdr:row>
      <xdr:rowOff>85725</xdr:rowOff>
    </xdr:to>
    <xdr:sp macro="" textlink="">
      <xdr:nvSpPr>
        <xdr:cNvPr id="3" name="TextBox 2"/>
        <xdr:cNvSpPr txBox="1"/>
      </xdr:nvSpPr>
      <xdr:spPr>
        <a:xfrm>
          <a:off x="7781925" y="1000125"/>
          <a:ext cx="2114550" cy="1657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b="1"/>
            <a:t>By default taking a 10% upside in the stocks. </a:t>
          </a:r>
        </a:p>
        <a:p>
          <a:endParaRPr lang="en-US" sz="1100" b="1"/>
        </a:p>
        <a:p>
          <a:r>
            <a:rPr lang="en-US" sz="1100" b="1"/>
            <a:t>Change</a:t>
          </a:r>
          <a:r>
            <a:rPr lang="en-US" sz="1100" b="1" baseline="0"/>
            <a:t> expected prices where </a:t>
          </a:r>
        </a:p>
        <a:p>
          <a:r>
            <a:rPr lang="en-US" sz="1100" b="1" baseline="0"/>
            <a:t>you expect more than 10% or less than 10% uptick with focus on Top 20 weightages. </a:t>
          </a:r>
        </a:p>
        <a:p>
          <a:endParaRPr lang="en-US" sz="1100" b="1" baseline="0"/>
        </a:p>
        <a:p>
          <a:endParaRPr lang="en-US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59"/>
  <sheetViews>
    <sheetView tabSelected="1" workbookViewId="0">
      <selection activeCell="O13" sqref="O13"/>
    </sheetView>
  </sheetViews>
  <sheetFormatPr defaultRowHeight="15" x14ac:dyDescent="0.25"/>
  <cols>
    <col min="1" max="1" width="11.140625" customWidth="1"/>
    <col min="2" max="2" width="38.7109375" customWidth="1"/>
    <col min="3" max="3" width="8" customWidth="1"/>
    <col min="4" max="4" width="13.85546875" customWidth="1"/>
    <col min="5" max="5" width="14.140625" customWidth="1"/>
    <col min="6" max="6" width="12.140625" customWidth="1"/>
    <col min="7" max="7" width="8.140625" bestFit="1" customWidth="1"/>
    <col min="8" max="8" width="18" customWidth="1"/>
    <col min="9" max="9" width="7.7109375" customWidth="1"/>
    <col min="16" max="16" width="10.42578125" bestFit="1" customWidth="1"/>
    <col min="17" max="17" width="21.7109375" bestFit="1" customWidth="1"/>
    <col min="18" max="18" width="19.7109375" bestFit="1" customWidth="1"/>
  </cols>
  <sheetData>
    <row r="2" spans="2:18" x14ac:dyDescent="0.25">
      <c r="B2" s="1"/>
      <c r="C2" s="2"/>
      <c r="D2" s="2"/>
      <c r="E2" s="2"/>
      <c r="F2" s="2"/>
      <c r="G2" s="2"/>
      <c r="H2" s="3"/>
    </row>
    <row r="3" spans="2:18" x14ac:dyDescent="0.25">
      <c r="B3" s="4"/>
      <c r="C3" s="5"/>
      <c r="D3" s="5"/>
      <c r="E3" s="5"/>
      <c r="F3" s="5"/>
      <c r="G3" s="5"/>
      <c r="H3" s="6"/>
    </row>
    <row r="4" spans="2:18" x14ac:dyDescent="0.25">
      <c r="B4" s="4"/>
      <c r="C4" s="5"/>
      <c r="D4" s="5"/>
      <c r="E4" s="5"/>
      <c r="F4" s="5"/>
      <c r="G4" s="5"/>
      <c r="H4" s="6"/>
    </row>
    <row r="5" spans="2:18" x14ac:dyDescent="0.25">
      <c r="B5" s="7"/>
      <c r="C5" s="8"/>
      <c r="D5" s="8"/>
      <c r="E5" s="8"/>
      <c r="F5" s="8"/>
      <c r="G5" s="8"/>
      <c r="H5" s="9"/>
    </row>
    <row r="6" spans="2:18" ht="37.5" x14ac:dyDescent="0.3">
      <c r="B6" s="20" t="s">
        <v>0</v>
      </c>
      <c r="C6" s="20" t="s">
        <v>6</v>
      </c>
      <c r="D6" s="20" t="s">
        <v>1</v>
      </c>
      <c r="E6" s="10" t="s">
        <v>2</v>
      </c>
      <c r="F6" s="11" t="s">
        <v>3</v>
      </c>
      <c r="G6" s="10" t="s">
        <v>7</v>
      </c>
      <c r="H6" s="10" t="s">
        <v>2</v>
      </c>
      <c r="I6" s="31"/>
      <c r="O6" s="30" t="s">
        <v>68</v>
      </c>
      <c r="P6" s="30"/>
      <c r="Q6" s="30"/>
      <c r="R6" s="30"/>
    </row>
    <row r="7" spans="2:18" ht="15" customHeight="1" x14ac:dyDescent="0.25">
      <c r="B7" s="23" t="s">
        <v>23</v>
      </c>
      <c r="C7" s="23">
        <v>1944.3</v>
      </c>
      <c r="D7" s="24">
        <v>9.42</v>
      </c>
      <c r="E7" s="21">
        <f t="shared" ref="E7:E38" si="0">$E$58*D7/100</f>
        <v>1011.6467699999999</v>
      </c>
      <c r="F7" s="23">
        <f t="shared" ref="F7:F38" si="1">C7</f>
        <v>1944.3</v>
      </c>
      <c r="G7" s="21">
        <f t="shared" ref="G7:G38" si="2">(F7-C7)/C7*100</f>
        <v>0</v>
      </c>
      <c r="H7" s="21">
        <f t="shared" ref="H7:H38" si="3">E7+((E7*G7)/100)</f>
        <v>1011.6467699999999</v>
      </c>
      <c r="O7" s="28" t="s">
        <v>59</v>
      </c>
      <c r="P7" s="29">
        <v>43192</v>
      </c>
      <c r="Q7" s="28" t="s">
        <v>60</v>
      </c>
      <c r="R7" s="28" t="s">
        <v>61</v>
      </c>
    </row>
    <row r="8" spans="2:18" x14ac:dyDescent="0.25">
      <c r="B8" s="23" t="s">
        <v>43</v>
      </c>
      <c r="C8" s="23">
        <v>963.3</v>
      </c>
      <c r="D8" s="24">
        <v>7.86</v>
      </c>
      <c r="E8" s="21">
        <f t="shared" si="0"/>
        <v>844.11291000000017</v>
      </c>
      <c r="F8" s="23">
        <f t="shared" si="1"/>
        <v>963.3</v>
      </c>
      <c r="G8" s="21">
        <f t="shared" si="2"/>
        <v>0</v>
      </c>
      <c r="H8" s="21">
        <f t="shared" si="3"/>
        <v>844.11291000000017</v>
      </c>
      <c r="O8" s="28" t="s">
        <v>59</v>
      </c>
      <c r="P8" s="29">
        <v>43192</v>
      </c>
      <c r="Q8" s="28" t="s">
        <v>62</v>
      </c>
      <c r="R8" s="28" t="s">
        <v>61</v>
      </c>
    </row>
    <row r="9" spans="2:18" x14ac:dyDescent="0.25">
      <c r="B9" s="23" t="s">
        <v>28</v>
      </c>
      <c r="C9" s="23">
        <v>1883.25</v>
      </c>
      <c r="D9" s="24">
        <v>7.46</v>
      </c>
      <c r="E9" s="21">
        <f t="shared" si="0"/>
        <v>801.15551000000005</v>
      </c>
      <c r="F9" s="23">
        <f t="shared" si="1"/>
        <v>1883.25</v>
      </c>
      <c r="G9" s="21">
        <f t="shared" si="2"/>
        <v>0</v>
      </c>
      <c r="H9" s="21">
        <f t="shared" si="3"/>
        <v>801.15551000000005</v>
      </c>
      <c r="O9" s="28" t="s">
        <v>59</v>
      </c>
      <c r="P9" s="29">
        <v>43192</v>
      </c>
      <c r="Q9" s="28" t="s">
        <v>63</v>
      </c>
      <c r="R9" s="28" t="s">
        <v>61</v>
      </c>
    </row>
    <row r="10" spans="2:18" x14ac:dyDescent="0.25">
      <c r="B10" s="23" t="s">
        <v>29</v>
      </c>
      <c r="C10" s="23">
        <v>281.45</v>
      </c>
      <c r="D10" s="24">
        <v>5.68</v>
      </c>
      <c r="E10" s="21">
        <f t="shared" si="0"/>
        <v>609.99508000000003</v>
      </c>
      <c r="F10" s="23">
        <f t="shared" si="1"/>
        <v>281.45</v>
      </c>
      <c r="G10" s="21">
        <f t="shared" si="2"/>
        <v>0</v>
      </c>
      <c r="H10" s="21">
        <f t="shared" si="3"/>
        <v>609.99508000000003</v>
      </c>
      <c r="O10" s="28" t="s">
        <v>59</v>
      </c>
      <c r="P10" s="29">
        <v>43192</v>
      </c>
      <c r="Q10" s="28" t="s">
        <v>64</v>
      </c>
      <c r="R10" s="28" t="s">
        <v>65</v>
      </c>
    </row>
    <row r="11" spans="2:18" x14ac:dyDescent="0.25">
      <c r="B11" s="23" t="s">
        <v>34</v>
      </c>
      <c r="C11" s="23">
        <v>1199.5</v>
      </c>
      <c r="D11" s="24">
        <v>5.39</v>
      </c>
      <c r="E11" s="21">
        <f t="shared" si="0"/>
        <v>578.85096499999997</v>
      </c>
      <c r="F11" s="23">
        <f t="shared" si="1"/>
        <v>1199.5</v>
      </c>
      <c r="G11" s="21">
        <f t="shared" si="2"/>
        <v>0</v>
      </c>
      <c r="H11" s="21">
        <f t="shared" si="3"/>
        <v>578.85096499999997</v>
      </c>
      <c r="O11" s="28" t="s">
        <v>59</v>
      </c>
      <c r="P11" s="29">
        <v>43192</v>
      </c>
      <c r="Q11" s="28" t="s">
        <v>66</v>
      </c>
      <c r="R11" s="28" t="s">
        <v>65</v>
      </c>
    </row>
    <row r="12" spans="2:18" x14ac:dyDescent="0.25">
      <c r="B12" s="23" t="s">
        <v>30</v>
      </c>
      <c r="C12" s="23">
        <v>284.2</v>
      </c>
      <c r="D12" s="24">
        <v>4.32</v>
      </c>
      <c r="E12" s="21">
        <f t="shared" si="0"/>
        <v>463.93992000000003</v>
      </c>
      <c r="F12" s="23">
        <f t="shared" si="1"/>
        <v>284.2</v>
      </c>
      <c r="G12" s="21">
        <f t="shared" si="2"/>
        <v>0</v>
      </c>
      <c r="H12" s="21">
        <f t="shared" si="3"/>
        <v>463.93992000000003</v>
      </c>
      <c r="O12" s="28" t="s">
        <v>59</v>
      </c>
      <c r="P12" s="29">
        <v>43192</v>
      </c>
      <c r="Q12" s="28" t="s">
        <v>67</v>
      </c>
      <c r="R12" s="28" t="s">
        <v>65</v>
      </c>
    </row>
    <row r="13" spans="2:18" x14ac:dyDescent="0.25">
      <c r="B13" s="23" t="s">
        <v>46</v>
      </c>
      <c r="C13" s="23">
        <v>3532.1</v>
      </c>
      <c r="D13" s="24">
        <v>4.16</v>
      </c>
      <c r="E13" s="21">
        <f t="shared" si="0"/>
        <v>446.75696000000005</v>
      </c>
      <c r="F13" s="23">
        <f t="shared" si="1"/>
        <v>3532.1</v>
      </c>
      <c r="G13" s="21">
        <f t="shared" si="2"/>
        <v>0</v>
      </c>
      <c r="H13" s="21">
        <f t="shared" si="3"/>
        <v>446.75696000000005</v>
      </c>
      <c r="O13" s="26"/>
    </row>
    <row r="14" spans="2:18" x14ac:dyDescent="0.25">
      <c r="B14" s="23" t="s">
        <v>36</v>
      </c>
      <c r="C14" s="23">
        <v>1400.9</v>
      </c>
      <c r="D14" s="24">
        <v>4.09</v>
      </c>
      <c r="E14" s="21">
        <f t="shared" si="0"/>
        <v>439.23941500000001</v>
      </c>
      <c r="F14" s="23">
        <f t="shared" si="1"/>
        <v>1400.9</v>
      </c>
      <c r="G14" s="21">
        <f t="shared" si="2"/>
        <v>0</v>
      </c>
      <c r="H14" s="21">
        <f t="shared" si="3"/>
        <v>439.23941500000001</v>
      </c>
      <c r="O14" s="26"/>
    </row>
    <row r="15" spans="2:18" x14ac:dyDescent="0.25">
      <c r="B15" s="23" t="s">
        <v>35</v>
      </c>
      <c r="C15" s="23">
        <v>1211.0999999999999</v>
      </c>
      <c r="D15" s="24">
        <v>3.82</v>
      </c>
      <c r="E15" s="21">
        <f t="shared" si="0"/>
        <v>410.24317000000002</v>
      </c>
      <c r="F15" s="23">
        <f t="shared" si="1"/>
        <v>1211.0999999999999</v>
      </c>
      <c r="G15" s="21">
        <f t="shared" si="2"/>
        <v>0</v>
      </c>
      <c r="H15" s="21">
        <f t="shared" si="3"/>
        <v>410.24317000000002</v>
      </c>
      <c r="O15" s="26"/>
    </row>
    <row r="16" spans="2:18" x14ac:dyDescent="0.25">
      <c r="B16" s="23" t="s">
        <v>39</v>
      </c>
      <c r="C16" s="23">
        <v>8814.9500000000007</v>
      </c>
      <c r="D16" s="24">
        <v>2.77</v>
      </c>
      <c r="E16" s="21">
        <f t="shared" si="0"/>
        <v>297.47999500000003</v>
      </c>
      <c r="F16" s="23">
        <f t="shared" si="1"/>
        <v>8814.9500000000007</v>
      </c>
      <c r="G16" s="21">
        <f t="shared" si="2"/>
        <v>0</v>
      </c>
      <c r="H16" s="21">
        <f t="shared" si="3"/>
        <v>297.47999500000003</v>
      </c>
      <c r="O16" s="26"/>
    </row>
    <row r="17" spans="2:15" x14ac:dyDescent="0.25">
      <c r="B17" s="23" t="s">
        <v>27</v>
      </c>
      <c r="C17" s="23">
        <v>1508.9</v>
      </c>
      <c r="D17" s="24">
        <v>2.5499999999999998</v>
      </c>
      <c r="E17" s="21">
        <f t="shared" si="0"/>
        <v>273.85342500000002</v>
      </c>
      <c r="F17" s="23">
        <f t="shared" si="1"/>
        <v>1508.9</v>
      </c>
      <c r="G17" s="21">
        <f t="shared" si="2"/>
        <v>0</v>
      </c>
      <c r="H17" s="21">
        <f t="shared" si="3"/>
        <v>273.85342500000002</v>
      </c>
      <c r="O17" s="26"/>
    </row>
    <row r="18" spans="2:15" x14ac:dyDescent="0.25">
      <c r="B18" s="23" t="s">
        <v>33</v>
      </c>
      <c r="C18" s="23">
        <v>1898</v>
      </c>
      <c r="D18" s="24">
        <v>2.29</v>
      </c>
      <c r="E18" s="21">
        <f t="shared" si="0"/>
        <v>245.93111500000003</v>
      </c>
      <c r="F18" s="23">
        <f t="shared" si="1"/>
        <v>1898</v>
      </c>
      <c r="G18" s="21">
        <f t="shared" si="2"/>
        <v>0</v>
      </c>
      <c r="H18" s="21">
        <f t="shared" si="3"/>
        <v>245.93111500000003</v>
      </c>
      <c r="O18" s="26"/>
    </row>
    <row r="19" spans="2:15" x14ac:dyDescent="0.25">
      <c r="B19" s="23" t="s">
        <v>44</v>
      </c>
      <c r="C19" s="23">
        <v>246.4</v>
      </c>
      <c r="D19" s="24">
        <v>2.16</v>
      </c>
      <c r="E19" s="21">
        <f t="shared" si="0"/>
        <v>231.96996000000001</v>
      </c>
      <c r="F19" s="23">
        <f t="shared" si="1"/>
        <v>246.4</v>
      </c>
      <c r="G19" s="21">
        <f t="shared" si="2"/>
        <v>0</v>
      </c>
      <c r="H19" s="21">
        <f t="shared" si="3"/>
        <v>231.96996000000001</v>
      </c>
      <c r="O19" s="26"/>
    </row>
    <row r="20" spans="2:15" x14ac:dyDescent="0.25">
      <c r="B20" s="23" t="s">
        <v>11</v>
      </c>
      <c r="C20" s="23">
        <v>517.29999999999995</v>
      </c>
      <c r="D20" s="24">
        <v>2.1</v>
      </c>
      <c r="E20" s="21">
        <f t="shared" si="0"/>
        <v>225.52635000000001</v>
      </c>
      <c r="F20" s="23">
        <f t="shared" si="1"/>
        <v>517.29999999999995</v>
      </c>
      <c r="G20" s="21">
        <f t="shared" si="2"/>
        <v>0</v>
      </c>
      <c r="H20" s="21">
        <f t="shared" si="3"/>
        <v>225.52635000000001</v>
      </c>
      <c r="O20" s="26"/>
    </row>
    <row r="21" spans="2:15" x14ac:dyDescent="0.25">
      <c r="B21" s="23" t="s">
        <v>38</v>
      </c>
      <c r="C21" s="23">
        <v>873.3</v>
      </c>
      <c r="D21" s="24">
        <v>1.93</v>
      </c>
      <c r="E21" s="21">
        <f t="shared" si="0"/>
        <v>207.26945500000002</v>
      </c>
      <c r="F21" s="23">
        <f t="shared" si="1"/>
        <v>873.3</v>
      </c>
      <c r="G21" s="21">
        <f t="shared" si="2"/>
        <v>0</v>
      </c>
      <c r="H21" s="21">
        <f t="shared" si="3"/>
        <v>207.26945500000002</v>
      </c>
      <c r="O21" s="26"/>
    </row>
    <row r="22" spans="2:15" x14ac:dyDescent="0.25">
      <c r="B22" s="23" t="s">
        <v>54</v>
      </c>
      <c r="C22" s="23">
        <v>362</v>
      </c>
      <c r="D22" s="24">
        <v>1.58</v>
      </c>
      <c r="E22" s="21">
        <f t="shared" si="0"/>
        <v>169.68173000000002</v>
      </c>
      <c r="F22" s="23">
        <f t="shared" si="1"/>
        <v>362</v>
      </c>
      <c r="G22" s="21">
        <f t="shared" si="2"/>
        <v>0</v>
      </c>
      <c r="H22" s="21">
        <f t="shared" si="3"/>
        <v>169.68173000000002</v>
      </c>
      <c r="O22" s="26"/>
    </row>
    <row r="23" spans="2:15" x14ac:dyDescent="0.25">
      <c r="B23" s="23" t="s">
        <v>47</v>
      </c>
      <c r="C23" s="23">
        <v>340.4</v>
      </c>
      <c r="D23" s="24">
        <v>1.49</v>
      </c>
      <c r="E23" s="21">
        <f t="shared" si="0"/>
        <v>160.01631500000002</v>
      </c>
      <c r="F23" s="23">
        <f t="shared" si="1"/>
        <v>340.4</v>
      </c>
      <c r="G23" s="21">
        <f t="shared" si="2"/>
        <v>0</v>
      </c>
      <c r="H23" s="21">
        <f t="shared" si="3"/>
        <v>160.01631500000002</v>
      </c>
      <c r="O23" s="26"/>
    </row>
    <row r="24" spans="2:15" x14ac:dyDescent="0.25">
      <c r="B24" s="23" t="s">
        <v>22</v>
      </c>
      <c r="C24" s="23">
        <v>1052.75</v>
      </c>
      <c r="D24" s="24">
        <v>1.39</v>
      </c>
      <c r="E24" s="21">
        <f t="shared" si="0"/>
        <v>149.27696499999999</v>
      </c>
      <c r="F24" s="23">
        <f t="shared" si="1"/>
        <v>1052.75</v>
      </c>
      <c r="G24" s="21">
        <f t="shared" si="2"/>
        <v>0</v>
      </c>
      <c r="H24" s="21">
        <f t="shared" si="3"/>
        <v>149.27696499999999</v>
      </c>
      <c r="O24" s="26"/>
    </row>
    <row r="25" spans="2:15" x14ac:dyDescent="0.25">
      <c r="B25" s="23" t="s">
        <v>45</v>
      </c>
      <c r="C25" s="23">
        <v>528.4</v>
      </c>
      <c r="D25" s="24">
        <v>1.38</v>
      </c>
      <c r="E25" s="21">
        <f t="shared" si="0"/>
        <v>148.20303000000001</v>
      </c>
      <c r="F25" s="23">
        <f t="shared" si="1"/>
        <v>528.4</v>
      </c>
      <c r="G25" s="21">
        <f t="shared" si="2"/>
        <v>0</v>
      </c>
      <c r="H25" s="21">
        <f t="shared" si="3"/>
        <v>148.20303000000001</v>
      </c>
      <c r="O25" s="26"/>
    </row>
    <row r="26" spans="2:15" x14ac:dyDescent="0.25">
      <c r="B26" s="23" t="s">
        <v>52</v>
      </c>
      <c r="C26" s="23">
        <v>298.39999999999998</v>
      </c>
      <c r="D26" s="24">
        <v>1.31</v>
      </c>
      <c r="E26" s="21">
        <f t="shared" si="0"/>
        <v>140.685485</v>
      </c>
      <c r="F26" s="23">
        <f t="shared" si="1"/>
        <v>298.39999999999998</v>
      </c>
      <c r="G26" s="21">
        <f t="shared" si="2"/>
        <v>0</v>
      </c>
      <c r="H26" s="21">
        <f t="shared" si="3"/>
        <v>140.685485</v>
      </c>
      <c r="O26" s="26"/>
    </row>
    <row r="27" spans="2:15" x14ac:dyDescent="0.25">
      <c r="B27" s="23" t="s">
        <v>10</v>
      </c>
      <c r="C27" s="23">
        <v>1201.7</v>
      </c>
      <c r="D27" s="24">
        <v>1.28</v>
      </c>
      <c r="E27" s="21">
        <f t="shared" si="0"/>
        <v>137.46368000000001</v>
      </c>
      <c r="F27" s="23">
        <f t="shared" si="1"/>
        <v>1201.7</v>
      </c>
      <c r="G27" s="21">
        <f t="shared" si="2"/>
        <v>0</v>
      </c>
      <c r="H27" s="21">
        <f t="shared" si="3"/>
        <v>137.46368000000001</v>
      </c>
      <c r="O27" s="26"/>
    </row>
    <row r="28" spans="2:15" x14ac:dyDescent="0.25">
      <c r="B28" s="23" t="s">
        <v>15</v>
      </c>
      <c r="C28" s="23">
        <v>409.55</v>
      </c>
      <c r="D28" s="24">
        <v>1.28</v>
      </c>
      <c r="E28" s="21">
        <f t="shared" si="0"/>
        <v>137.46368000000001</v>
      </c>
      <c r="F28" s="23">
        <f t="shared" si="1"/>
        <v>409.55</v>
      </c>
      <c r="G28" s="21">
        <f t="shared" si="2"/>
        <v>0</v>
      </c>
      <c r="H28" s="21">
        <f t="shared" si="3"/>
        <v>137.46368000000001</v>
      </c>
      <c r="O28" s="26"/>
    </row>
    <row r="29" spans="2:15" x14ac:dyDescent="0.25">
      <c r="B29" s="23" t="s">
        <v>40</v>
      </c>
      <c r="C29" s="23">
        <v>172.15</v>
      </c>
      <c r="D29" s="24">
        <v>1.28</v>
      </c>
      <c r="E29" s="21">
        <f t="shared" si="0"/>
        <v>137.46368000000001</v>
      </c>
      <c r="F29" s="23">
        <f t="shared" si="1"/>
        <v>172.15</v>
      </c>
      <c r="G29" s="21">
        <f t="shared" si="2"/>
        <v>0</v>
      </c>
      <c r="H29" s="21">
        <f t="shared" si="3"/>
        <v>137.46368000000001</v>
      </c>
      <c r="O29" s="26"/>
    </row>
    <row r="30" spans="2:15" x14ac:dyDescent="0.25">
      <c r="B30" s="23" t="s">
        <v>41</v>
      </c>
      <c r="C30" s="23">
        <v>180.55</v>
      </c>
      <c r="D30" s="24">
        <v>1.21</v>
      </c>
      <c r="E30" s="21">
        <f t="shared" si="0"/>
        <v>129.946135</v>
      </c>
      <c r="F30" s="23">
        <f t="shared" si="1"/>
        <v>180.55</v>
      </c>
      <c r="G30" s="21">
        <f t="shared" si="2"/>
        <v>0</v>
      </c>
      <c r="H30" s="21">
        <f t="shared" si="3"/>
        <v>129.946135</v>
      </c>
      <c r="O30" s="26"/>
    </row>
    <row r="31" spans="2:15" x14ac:dyDescent="0.25">
      <c r="B31" s="23" t="s">
        <v>24</v>
      </c>
      <c r="C31" s="23">
        <v>3732.25</v>
      </c>
      <c r="D31" s="24">
        <v>1.1499999999999999</v>
      </c>
      <c r="E31" s="21">
        <f t="shared" si="0"/>
        <v>123.50252499999999</v>
      </c>
      <c r="F31" s="23">
        <f t="shared" si="1"/>
        <v>3732.25</v>
      </c>
      <c r="G31" s="21">
        <f t="shared" si="2"/>
        <v>0</v>
      </c>
      <c r="H31" s="21">
        <f t="shared" si="3"/>
        <v>123.50252499999999</v>
      </c>
      <c r="O31" s="26"/>
    </row>
    <row r="32" spans="2:15" x14ac:dyDescent="0.25">
      <c r="B32" s="23" t="s">
        <v>42</v>
      </c>
      <c r="C32" s="23">
        <v>207.85</v>
      </c>
      <c r="D32" s="24">
        <v>1.1100000000000001</v>
      </c>
      <c r="E32" s="21">
        <f t="shared" si="0"/>
        <v>119.20678500000002</v>
      </c>
      <c r="F32" s="23">
        <f t="shared" si="1"/>
        <v>207.85</v>
      </c>
      <c r="G32" s="21">
        <f t="shared" si="2"/>
        <v>0</v>
      </c>
      <c r="H32" s="21">
        <f t="shared" si="3"/>
        <v>119.20678500000002</v>
      </c>
      <c r="O32" s="26"/>
    </row>
    <row r="33" spans="2:15" x14ac:dyDescent="0.25">
      <c r="B33" s="23" t="s">
        <v>48</v>
      </c>
      <c r="C33" s="23">
        <v>158.85</v>
      </c>
      <c r="D33" s="24">
        <v>1.0900000000000001</v>
      </c>
      <c r="E33" s="21">
        <f t="shared" si="0"/>
        <v>117.05891500000001</v>
      </c>
      <c r="F33" s="23">
        <f t="shared" si="1"/>
        <v>158.85</v>
      </c>
      <c r="G33" s="21">
        <f t="shared" si="2"/>
        <v>0</v>
      </c>
      <c r="H33" s="21">
        <f t="shared" si="3"/>
        <v>117.05891500000001</v>
      </c>
      <c r="O33" s="26"/>
    </row>
    <row r="34" spans="2:15" x14ac:dyDescent="0.25">
      <c r="B34" s="23" t="s">
        <v>13</v>
      </c>
      <c r="C34" s="23">
        <v>1907.7</v>
      </c>
      <c r="D34" s="24">
        <v>1.07</v>
      </c>
      <c r="E34" s="21">
        <f t="shared" si="0"/>
        <v>114.91104500000002</v>
      </c>
      <c r="F34" s="23">
        <f t="shared" si="1"/>
        <v>1907.7</v>
      </c>
      <c r="G34" s="21">
        <f t="shared" si="2"/>
        <v>0</v>
      </c>
      <c r="H34" s="21">
        <f t="shared" si="3"/>
        <v>114.91104500000002</v>
      </c>
      <c r="O34" s="26"/>
    </row>
    <row r="35" spans="2:15" x14ac:dyDescent="0.25">
      <c r="B35" s="23" t="s">
        <v>57</v>
      </c>
      <c r="C35" s="23">
        <v>1093.7</v>
      </c>
      <c r="D35" s="24">
        <v>1.02</v>
      </c>
      <c r="E35" s="21">
        <f t="shared" si="0"/>
        <v>109.54137</v>
      </c>
      <c r="F35" s="23">
        <f t="shared" si="1"/>
        <v>1093.7</v>
      </c>
      <c r="G35" s="21">
        <f t="shared" si="2"/>
        <v>0</v>
      </c>
      <c r="H35" s="21">
        <f t="shared" si="3"/>
        <v>109.54137</v>
      </c>
      <c r="O35" s="26"/>
    </row>
    <row r="36" spans="2:15" x14ac:dyDescent="0.25">
      <c r="B36" s="23" t="s">
        <v>51</v>
      </c>
      <c r="C36" s="23">
        <v>4108.8500000000004</v>
      </c>
      <c r="D36" s="24">
        <v>1.01</v>
      </c>
      <c r="E36" s="21">
        <f t="shared" si="0"/>
        <v>108.46743500000001</v>
      </c>
      <c r="F36" s="23">
        <f t="shared" si="1"/>
        <v>4108.8500000000004</v>
      </c>
      <c r="G36" s="21">
        <f t="shared" si="2"/>
        <v>0</v>
      </c>
      <c r="H36" s="21">
        <f t="shared" si="3"/>
        <v>108.46743500000001</v>
      </c>
      <c r="O36" s="26"/>
    </row>
    <row r="37" spans="2:15" x14ac:dyDescent="0.25">
      <c r="B37" s="23" t="s">
        <v>31</v>
      </c>
      <c r="C37" s="23">
        <v>1307</v>
      </c>
      <c r="D37" s="24">
        <v>1</v>
      </c>
      <c r="E37" s="21">
        <f t="shared" si="0"/>
        <v>107.3935</v>
      </c>
      <c r="F37" s="23">
        <f t="shared" si="1"/>
        <v>1307</v>
      </c>
      <c r="G37" s="21">
        <f t="shared" si="2"/>
        <v>0</v>
      </c>
      <c r="H37" s="21">
        <f t="shared" si="3"/>
        <v>107.3935</v>
      </c>
      <c r="O37" s="26"/>
    </row>
    <row r="38" spans="2:15" x14ac:dyDescent="0.25">
      <c r="B38" s="23" t="s">
        <v>20</v>
      </c>
      <c r="C38" s="23">
        <v>31188.6</v>
      </c>
      <c r="D38" s="24">
        <v>0.99</v>
      </c>
      <c r="E38" s="21">
        <f t="shared" si="0"/>
        <v>106.319565</v>
      </c>
      <c r="F38" s="23">
        <f t="shared" si="1"/>
        <v>31188.6</v>
      </c>
      <c r="G38" s="21">
        <f t="shared" si="2"/>
        <v>0</v>
      </c>
      <c r="H38" s="21">
        <f t="shared" si="3"/>
        <v>106.319565</v>
      </c>
      <c r="O38" s="26"/>
    </row>
    <row r="39" spans="2:15" x14ac:dyDescent="0.25">
      <c r="B39" s="23" t="s">
        <v>49</v>
      </c>
      <c r="C39" s="23">
        <v>670.6</v>
      </c>
      <c r="D39" s="24">
        <v>0.99</v>
      </c>
      <c r="E39" s="21">
        <f t="shared" ref="E39:E56" si="4">$E$58*D39/100</f>
        <v>106.319565</v>
      </c>
      <c r="F39" s="23">
        <f t="shared" ref="F39:F56" si="5">C39</f>
        <v>670.6</v>
      </c>
      <c r="G39" s="21">
        <f t="shared" ref="G39:G56" si="6">(F39-C39)/C39*100</f>
        <v>0</v>
      </c>
      <c r="H39" s="21">
        <f t="shared" ref="H39:H56" si="7">E39+((E39*G39)/100)</f>
        <v>106.319565</v>
      </c>
      <c r="O39" s="26"/>
    </row>
    <row r="40" spans="2:15" x14ac:dyDescent="0.25">
      <c r="B40" s="23" t="s">
        <v>58</v>
      </c>
      <c r="C40" s="23">
        <v>981.8</v>
      </c>
      <c r="D40" s="24">
        <v>0.97</v>
      </c>
      <c r="E40" s="21">
        <f t="shared" si="4"/>
        <v>104.171695</v>
      </c>
      <c r="F40" s="23">
        <f t="shared" si="5"/>
        <v>981.8</v>
      </c>
      <c r="G40" s="21">
        <f t="shared" si="6"/>
        <v>0</v>
      </c>
      <c r="H40" s="21">
        <f t="shared" si="7"/>
        <v>104.171695</v>
      </c>
      <c r="O40" s="26"/>
    </row>
    <row r="41" spans="2:15" x14ac:dyDescent="0.25">
      <c r="B41" s="23" t="s">
        <v>12</v>
      </c>
      <c r="C41" s="23">
        <v>2952.6</v>
      </c>
      <c r="D41" s="24">
        <v>0.95</v>
      </c>
      <c r="E41" s="21">
        <f t="shared" si="4"/>
        <v>102.023825</v>
      </c>
      <c r="F41" s="23">
        <f t="shared" si="5"/>
        <v>2952.6</v>
      </c>
      <c r="G41" s="21">
        <f t="shared" si="6"/>
        <v>0</v>
      </c>
      <c r="H41" s="21">
        <f t="shared" si="7"/>
        <v>102.023825</v>
      </c>
      <c r="O41" s="26"/>
    </row>
    <row r="42" spans="2:15" x14ac:dyDescent="0.25">
      <c r="B42" s="23" t="s">
        <v>18</v>
      </c>
      <c r="C42" s="23">
        <v>285</v>
      </c>
      <c r="D42" s="24">
        <v>0.88</v>
      </c>
      <c r="E42" s="21">
        <f t="shared" si="4"/>
        <v>94.506280000000004</v>
      </c>
      <c r="F42" s="23">
        <f t="shared" si="5"/>
        <v>285</v>
      </c>
      <c r="G42" s="21">
        <f t="shared" si="6"/>
        <v>0</v>
      </c>
      <c r="H42" s="21">
        <f t="shared" si="7"/>
        <v>94.506280000000004</v>
      </c>
      <c r="O42" s="26"/>
    </row>
    <row r="43" spans="2:15" x14ac:dyDescent="0.25">
      <c r="B43" s="23" t="s">
        <v>32</v>
      </c>
      <c r="C43" s="23">
        <v>162.30000000000001</v>
      </c>
      <c r="D43" s="24">
        <v>0.82</v>
      </c>
      <c r="E43" s="21">
        <f t="shared" si="4"/>
        <v>88.062669999999997</v>
      </c>
      <c r="F43" s="23">
        <f t="shared" si="5"/>
        <v>162.30000000000001</v>
      </c>
      <c r="G43" s="21">
        <f t="shared" si="6"/>
        <v>0</v>
      </c>
      <c r="H43" s="21">
        <f t="shared" si="7"/>
        <v>88.062669999999997</v>
      </c>
      <c r="O43" s="26"/>
    </row>
    <row r="44" spans="2:15" x14ac:dyDescent="0.25">
      <c r="B44" s="23" t="s">
        <v>25</v>
      </c>
      <c r="C44" s="23">
        <v>235.65</v>
      </c>
      <c r="D44" s="24">
        <v>0.81</v>
      </c>
      <c r="E44" s="21">
        <f t="shared" si="4"/>
        <v>86.98873500000002</v>
      </c>
      <c r="F44" s="23">
        <f t="shared" si="5"/>
        <v>235.65</v>
      </c>
      <c r="G44" s="21">
        <f t="shared" si="6"/>
        <v>0</v>
      </c>
      <c r="H44" s="21">
        <f t="shared" si="7"/>
        <v>86.98873500000002</v>
      </c>
      <c r="O44" s="26"/>
    </row>
    <row r="45" spans="2:15" x14ac:dyDescent="0.25">
      <c r="B45" s="23" t="s">
        <v>56</v>
      </c>
      <c r="C45" s="23">
        <v>5482.6</v>
      </c>
      <c r="D45" s="24">
        <v>0.78</v>
      </c>
      <c r="E45" s="21">
        <f t="shared" si="4"/>
        <v>83.766930000000016</v>
      </c>
      <c r="F45" s="23">
        <f t="shared" si="5"/>
        <v>5482.6</v>
      </c>
      <c r="G45" s="21">
        <f t="shared" si="6"/>
        <v>0</v>
      </c>
      <c r="H45" s="21">
        <f t="shared" si="7"/>
        <v>83.766930000000016</v>
      </c>
      <c r="O45" s="26"/>
    </row>
    <row r="46" spans="2:15" x14ac:dyDescent="0.25">
      <c r="B46" s="23" t="s">
        <v>55</v>
      </c>
      <c r="C46" s="23">
        <v>588.04999999999995</v>
      </c>
      <c r="D46" s="24">
        <v>0.76</v>
      </c>
      <c r="E46" s="21">
        <f t="shared" si="4"/>
        <v>81.619060000000005</v>
      </c>
      <c r="F46" s="23">
        <f t="shared" si="5"/>
        <v>588.04999999999995</v>
      </c>
      <c r="G46" s="21">
        <f t="shared" si="6"/>
        <v>0</v>
      </c>
      <c r="H46" s="21">
        <f t="shared" si="7"/>
        <v>81.619060000000005</v>
      </c>
      <c r="O46" s="26"/>
    </row>
    <row r="47" spans="2:15" x14ac:dyDescent="0.25">
      <c r="B47" s="23" t="s">
        <v>53</v>
      </c>
      <c r="C47" s="23">
        <v>278.75</v>
      </c>
      <c r="D47" s="24">
        <v>0.75</v>
      </c>
      <c r="E47" s="21">
        <f t="shared" si="4"/>
        <v>80.545125000000013</v>
      </c>
      <c r="F47" s="23">
        <f t="shared" si="5"/>
        <v>278.75</v>
      </c>
      <c r="G47" s="21">
        <f t="shared" si="6"/>
        <v>0</v>
      </c>
      <c r="H47" s="21">
        <f t="shared" si="7"/>
        <v>80.545125000000013</v>
      </c>
      <c r="O47" s="26"/>
    </row>
    <row r="48" spans="2:15" x14ac:dyDescent="0.25">
      <c r="B48" s="23" t="s">
        <v>17</v>
      </c>
      <c r="C48" s="23">
        <v>607.4</v>
      </c>
      <c r="D48" s="24">
        <v>0.73</v>
      </c>
      <c r="E48" s="21">
        <f t="shared" si="4"/>
        <v>78.397255000000001</v>
      </c>
      <c r="F48" s="23">
        <f t="shared" si="5"/>
        <v>607.4</v>
      </c>
      <c r="G48" s="21">
        <f t="shared" si="6"/>
        <v>0</v>
      </c>
      <c r="H48" s="21">
        <f t="shared" si="7"/>
        <v>78.397255000000001</v>
      </c>
      <c r="O48" s="26"/>
    </row>
    <row r="49" spans="2:15" x14ac:dyDescent="0.25">
      <c r="B49" s="23" t="s">
        <v>14</v>
      </c>
      <c r="C49" s="23">
        <v>387.35</v>
      </c>
      <c r="D49" s="24">
        <v>0.72</v>
      </c>
      <c r="E49" s="21">
        <f t="shared" si="4"/>
        <v>77.32332000000001</v>
      </c>
      <c r="F49" s="23">
        <f t="shared" si="5"/>
        <v>387.35</v>
      </c>
      <c r="G49" s="21">
        <f t="shared" si="6"/>
        <v>0</v>
      </c>
      <c r="H49" s="21">
        <f t="shared" si="7"/>
        <v>77.32332000000001</v>
      </c>
      <c r="O49" s="26"/>
    </row>
    <row r="50" spans="2:15" x14ac:dyDescent="0.25">
      <c r="B50" s="23" t="s">
        <v>9</v>
      </c>
      <c r="C50" s="23">
        <v>407.3</v>
      </c>
      <c r="D50" s="24">
        <v>0.68</v>
      </c>
      <c r="E50" s="21">
        <f t="shared" si="4"/>
        <v>73.02758</v>
      </c>
      <c r="F50" s="23">
        <f t="shared" si="5"/>
        <v>407.3</v>
      </c>
      <c r="G50" s="21">
        <f t="shared" si="6"/>
        <v>0</v>
      </c>
      <c r="H50" s="21">
        <f t="shared" si="7"/>
        <v>73.02758</v>
      </c>
      <c r="O50" s="26"/>
    </row>
    <row r="51" spans="2:15" x14ac:dyDescent="0.25">
      <c r="B51" s="23" t="s">
        <v>21</v>
      </c>
      <c r="C51" s="23">
        <v>325.10000000000002</v>
      </c>
      <c r="D51" s="24">
        <v>0.68</v>
      </c>
      <c r="E51" s="21">
        <f t="shared" si="4"/>
        <v>73.02758</v>
      </c>
      <c r="F51" s="23">
        <f t="shared" si="5"/>
        <v>325.10000000000002</v>
      </c>
      <c r="G51" s="21">
        <f t="shared" si="6"/>
        <v>0</v>
      </c>
      <c r="H51" s="21">
        <f t="shared" si="7"/>
        <v>73.02758</v>
      </c>
      <c r="O51" s="26"/>
    </row>
    <row r="52" spans="2:15" x14ac:dyDescent="0.25">
      <c r="B52" s="23" t="s">
        <v>16</v>
      </c>
      <c r="C52" s="23">
        <v>313.10000000000002</v>
      </c>
      <c r="D52" s="24">
        <v>0.63</v>
      </c>
      <c r="E52" s="21">
        <f t="shared" si="4"/>
        <v>67.657905</v>
      </c>
      <c r="F52" s="23">
        <f t="shared" si="5"/>
        <v>313.10000000000002</v>
      </c>
      <c r="G52" s="21">
        <f t="shared" si="6"/>
        <v>0</v>
      </c>
      <c r="H52" s="21">
        <f t="shared" si="7"/>
        <v>67.657905</v>
      </c>
      <c r="O52" s="26"/>
    </row>
    <row r="53" spans="2:15" x14ac:dyDescent="0.25">
      <c r="B53" s="23" t="s">
        <v>50</v>
      </c>
      <c r="C53" s="23">
        <v>729.85</v>
      </c>
      <c r="D53" s="24">
        <v>0.63</v>
      </c>
      <c r="E53" s="21">
        <f t="shared" si="4"/>
        <v>67.657905</v>
      </c>
      <c r="F53" s="23">
        <f t="shared" si="5"/>
        <v>729.85</v>
      </c>
      <c r="G53" s="21">
        <f t="shared" si="6"/>
        <v>0</v>
      </c>
      <c r="H53" s="21">
        <f t="shared" si="7"/>
        <v>67.657905</v>
      </c>
      <c r="O53" s="26"/>
    </row>
    <row r="54" spans="2:15" x14ac:dyDescent="0.25">
      <c r="B54" s="23" t="s">
        <v>19</v>
      </c>
      <c r="C54" s="23">
        <v>2109.85</v>
      </c>
      <c r="D54" s="24">
        <v>0.6</v>
      </c>
      <c r="E54" s="21">
        <f t="shared" si="4"/>
        <v>64.436099999999996</v>
      </c>
      <c r="F54" s="23">
        <f t="shared" si="5"/>
        <v>2109.85</v>
      </c>
      <c r="G54" s="21">
        <f t="shared" si="6"/>
        <v>0</v>
      </c>
      <c r="H54" s="21">
        <f t="shared" si="7"/>
        <v>64.436099999999996</v>
      </c>
      <c r="O54" s="26"/>
    </row>
    <row r="55" spans="2:15" x14ac:dyDescent="0.25">
      <c r="B55" s="23" t="s">
        <v>26</v>
      </c>
      <c r="C55" s="23">
        <v>304.5</v>
      </c>
      <c r="D55" s="24">
        <v>0.54</v>
      </c>
      <c r="E55" s="21">
        <f t="shared" si="4"/>
        <v>57.992490000000004</v>
      </c>
      <c r="F55" s="23">
        <f t="shared" si="5"/>
        <v>304.5</v>
      </c>
      <c r="G55" s="21">
        <f t="shared" si="6"/>
        <v>0</v>
      </c>
      <c r="H55" s="21">
        <f t="shared" si="7"/>
        <v>57.992490000000004</v>
      </c>
      <c r="O55" s="26"/>
    </row>
    <row r="56" spans="2:15" x14ac:dyDescent="0.25">
      <c r="B56" s="23" t="s">
        <v>37</v>
      </c>
      <c r="C56" s="23">
        <v>811.55</v>
      </c>
      <c r="D56" s="24">
        <v>0.46</v>
      </c>
      <c r="E56" s="21">
        <f t="shared" si="4"/>
        <v>49.401010000000007</v>
      </c>
      <c r="F56" s="23">
        <f t="shared" si="5"/>
        <v>811.55</v>
      </c>
      <c r="G56" s="21">
        <f t="shared" si="6"/>
        <v>0</v>
      </c>
      <c r="H56" s="21">
        <f t="shared" si="7"/>
        <v>49.401010000000007</v>
      </c>
      <c r="O56" s="26"/>
    </row>
    <row r="57" spans="2:15" x14ac:dyDescent="0.25">
      <c r="B57" s="23"/>
      <c r="C57" s="23"/>
      <c r="D57" s="24"/>
      <c r="E57" s="21"/>
      <c r="F57" s="23"/>
      <c r="G57" s="21"/>
      <c r="H57" s="21"/>
      <c r="O57" s="26"/>
    </row>
    <row r="58" spans="2:15" ht="21" customHeight="1" x14ac:dyDescent="0.35">
      <c r="B58" s="16"/>
      <c r="C58" s="16"/>
      <c r="D58" s="25">
        <f>SUM(D7:D57)</f>
        <v>100.02</v>
      </c>
      <c r="E58" s="17">
        <v>10739.35</v>
      </c>
      <c r="F58" s="18"/>
      <c r="G58" s="19"/>
      <c r="H58" s="17">
        <f>SUM(H7:H57)</f>
        <v>10741.497870000005</v>
      </c>
      <c r="I58" s="26">
        <f>+E58-H58</f>
        <v>-2.1478700000043318</v>
      </c>
      <c r="J58" t="s">
        <v>8</v>
      </c>
    </row>
    <row r="59" spans="2:15" ht="42" x14ac:dyDescent="0.35">
      <c r="B59" s="12"/>
      <c r="C59" s="12"/>
      <c r="D59" s="12"/>
      <c r="E59" s="13" t="s">
        <v>4</v>
      </c>
      <c r="F59" s="14"/>
      <c r="G59" s="15"/>
      <c r="H59" s="13" t="s">
        <v>5</v>
      </c>
    </row>
  </sheetData>
  <sortState ref="B7:H56">
    <sortCondition descending="1" ref="D7:D56"/>
  </sortState>
  <mergeCells count="1">
    <mergeCell ref="O6:R6"/>
  </mergeCells>
  <pageMargins left="0.7" right="0.7" top="0.75" bottom="0.75" header="0.3" footer="0.3"/>
  <pageSetup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59"/>
  <sheetViews>
    <sheetView topLeftCell="A7" workbookViewId="0">
      <selection activeCell="F18" sqref="F18"/>
    </sheetView>
  </sheetViews>
  <sheetFormatPr defaultRowHeight="15" x14ac:dyDescent="0.25"/>
  <cols>
    <col min="2" max="2" width="26.85546875" customWidth="1"/>
    <col min="3" max="3" width="8" customWidth="1"/>
    <col min="5" max="5" width="17.7109375" customWidth="1"/>
    <col min="6" max="6" width="12.140625" customWidth="1"/>
    <col min="7" max="7" width="8.5703125" customWidth="1"/>
    <col min="8" max="8" width="18" customWidth="1"/>
  </cols>
  <sheetData>
    <row r="2" spans="2:8" x14ac:dyDescent="0.25">
      <c r="B2" s="1"/>
      <c r="C2" s="2"/>
      <c r="D2" s="2"/>
      <c r="E2" s="2"/>
      <c r="F2" s="2"/>
      <c r="G2" s="2"/>
      <c r="H2" s="3"/>
    </row>
    <row r="3" spans="2:8" x14ac:dyDescent="0.25">
      <c r="B3" s="4"/>
      <c r="C3" s="5"/>
      <c r="D3" s="5"/>
      <c r="E3" s="5"/>
      <c r="F3" s="5"/>
      <c r="G3" s="5"/>
      <c r="H3" s="6"/>
    </row>
    <row r="4" spans="2:8" x14ac:dyDescent="0.25">
      <c r="B4" s="4"/>
      <c r="C4" s="5"/>
      <c r="D4" s="5"/>
      <c r="E4" s="5"/>
      <c r="F4" s="5"/>
      <c r="G4" s="5"/>
      <c r="H4" s="6"/>
    </row>
    <row r="5" spans="2:8" x14ac:dyDescent="0.25">
      <c r="B5" s="7"/>
      <c r="C5" s="8"/>
      <c r="D5" s="8"/>
      <c r="E5" s="8"/>
      <c r="F5" s="8"/>
      <c r="G5" s="8"/>
      <c r="H5" s="9"/>
    </row>
    <row r="6" spans="2:8" ht="37.5" x14ac:dyDescent="0.3">
      <c r="B6" s="20" t="s">
        <v>0</v>
      </c>
      <c r="C6" s="20" t="s">
        <v>6</v>
      </c>
      <c r="D6" s="20" t="s">
        <v>1</v>
      </c>
      <c r="E6" s="10" t="s">
        <v>2</v>
      </c>
      <c r="F6" s="11" t="s">
        <v>3</v>
      </c>
      <c r="G6" s="10" t="s">
        <v>7</v>
      </c>
      <c r="H6" s="10" t="s">
        <v>2</v>
      </c>
    </row>
    <row r="7" spans="2:8" x14ac:dyDescent="0.25">
      <c r="B7" s="23" t="s">
        <v>23</v>
      </c>
      <c r="C7" s="23">
        <v>1944.3</v>
      </c>
      <c r="D7" s="24">
        <v>9.42</v>
      </c>
      <c r="E7" s="21">
        <f t="shared" ref="E7:E38" si="0">$E$58*D7/100</f>
        <v>1011.6467699999999</v>
      </c>
      <c r="F7" s="21">
        <f t="shared" ref="F7:F38" si="1">C7*0.9</f>
        <v>1749.87</v>
      </c>
      <c r="G7" s="27">
        <f t="shared" ref="G7:G38" si="2">(F7-C7)/C7*100</f>
        <v>-10.000000000000004</v>
      </c>
      <c r="H7" s="21">
        <f t="shared" ref="H7:H38" si="3">E7+((E7*G7)/100)</f>
        <v>910.48209299999996</v>
      </c>
    </row>
    <row r="8" spans="2:8" x14ac:dyDescent="0.25">
      <c r="B8" s="23" t="s">
        <v>43</v>
      </c>
      <c r="C8" s="23">
        <v>963.3</v>
      </c>
      <c r="D8" s="24">
        <v>7.86</v>
      </c>
      <c r="E8" s="21">
        <f t="shared" si="0"/>
        <v>844.11291000000017</v>
      </c>
      <c r="F8" s="21">
        <f t="shared" si="1"/>
        <v>866.97</v>
      </c>
      <c r="G8" s="27">
        <f t="shared" si="2"/>
        <v>-9.9999999999999929</v>
      </c>
      <c r="H8" s="21">
        <f t="shared" si="3"/>
        <v>759.70161900000016</v>
      </c>
    </row>
    <row r="9" spans="2:8" x14ac:dyDescent="0.25">
      <c r="B9" s="23" t="s">
        <v>28</v>
      </c>
      <c r="C9" s="23">
        <v>1883.25</v>
      </c>
      <c r="D9" s="24">
        <v>7.46</v>
      </c>
      <c r="E9" s="21">
        <f t="shared" si="0"/>
        <v>801.15551000000005</v>
      </c>
      <c r="F9" s="21">
        <f t="shared" si="1"/>
        <v>1694.925</v>
      </c>
      <c r="G9" s="27">
        <f t="shared" si="2"/>
        <v>-10.000000000000002</v>
      </c>
      <c r="H9" s="21">
        <f t="shared" si="3"/>
        <v>721.03995900000007</v>
      </c>
    </row>
    <row r="10" spans="2:8" x14ac:dyDescent="0.25">
      <c r="B10" s="23" t="s">
        <v>29</v>
      </c>
      <c r="C10" s="23">
        <v>281.45</v>
      </c>
      <c r="D10" s="24">
        <v>5.68</v>
      </c>
      <c r="E10" s="21">
        <f t="shared" si="0"/>
        <v>609.99508000000003</v>
      </c>
      <c r="F10" s="21">
        <f t="shared" si="1"/>
        <v>253.30500000000001</v>
      </c>
      <c r="G10" s="27">
        <f t="shared" si="2"/>
        <v>-9.9999999999999929</v>
      </c>
      <c r="H10" s="21">
        <f t="shared" si="3"/>
        <v>548.99557200000004</v>
      </c>
    </row>
    <row r="11" spans="2:8" x14ac:dyDescent="0.25">
      <c r="B11" s="23" t="s">
        <v>34</v>
      </c>
      <c r="C11" s="23">
        <v>1199.5</v>
      </c>
      <c r="D11" s="24">
        <v>5.39</v>
      </c>
      <c r="E11" s="21">
        <f t="shared" si="0"/>
        <v>578.85096499999997</v>
      </c>
      <c r="F11" s="21">
        <f t="shared" si="1"/>
        <v>1079.55</v>
      </c>
      <c r="G11" s="27">
        <f t="shared" si="2"/>
        <v>-10.000000000000004</v>
      </c>
      <c r="H11" s="21">
        <f t="shared" si="3"/>
        <v>520.96586849999994</v>
      </c>
    </row>
    <row r="12" spans="2:8" x14ac:dyDescent="0.25">
      <c r="B12" s="23" t="s">
        <v>30</v>
      </c>
      <c r="C12" s="23">
        <v>284.2</v>
      </c>
      <c r="D12" s="24">
        <v>4.32</v>
      </c>
      <c r="E12" s="21">
        <f t="shared" si="0"/>
        <v>463.93992000000003</v>
      </c>
      <c r="F12" s="21">
        <f t="shared" si="1"/>
        <v>255.78</v>
      </c>
      <c r="G12" s="27">
        <f t="shared" si="2"/>
        <v>-9.9999999999999964</v>
      </c>
      <c r="H12" s="21">
        <f t="shared" si="3"/>
        <v>417.54592800000006</v>
      </c>
    </row>
    <row r="13" spans="2:8" x14ac:dyDescent="0.25">
      <c r="B13" s="23" t="s">
        <v>46</v>
      </c>
      <c r="C13" s="23">
        <v>3532.1</v>
      </c>
      <c r="D13" s="24">
        <v>4.16</v>
      </c>
      <c r="E13" s="21">
        <f t="shared" si="0"/>
        <v>446.75696000000005</v>
      </c>
      <c r="F13" s="21">
        <f t="shared" si="1"/>
        <v>3178.89</v>
      </c>
      <c r="G13" s="27">
        <f t="shared" si="2"/>
        <v>-10.000000000000002</v>
      </c>
      <c r="H13" s="21">
        <f t="shared" si="3"/>
        <v>402.08126400000003</v>
      </c>
    </row>
    <row r="14" spans="2:8" x14ac:dyDescent="0.25">
      <c r="B14" s="23" t="s">
        <v>36</v>
      </c>
      <c r="C14" s="23">
        <v>1400.9</v>
      </c>
      <c r="D14" s="24">
        <v>4.09</v>
      </c>
      <c r="E14" s="21">
        <f t="shared" si="0"/>
        <v>439.23941500000001</v>
      </c>
      <c r="F14" s="21">
        <f t="shared" si="1"/>
        <v>1260.8100000000002</v>
      </c>
      <c r="G14" s="27">
        <f t="shared" si="2"/>
        <v>-9.9999999999999929</v>
      </c>
      <c r="H14" s="21">
        <f t="shared" si="3"/>
        <v>395.31547350000005</v>
      </c>
    </row>
    <row r="15" spans="2:8" x14ac:dyDescent="0.25">
      <c r="B15" s="23" t="s">
        <v>35</v>
      </c>
      <c r="C15" s="23">
        <v>1211.0999999999999</v>
      </c>
      <c r="D15" s="24">
        <v>3.82</v>
      </c>
      <c r="E15" s="21">
        <f t="shared" si="0"/>
        <v>410.24317000000002</v>
      </c>
      <c r="F15" s="21">
        <f t="shared" si="1"/>
        <v>1089.99</v>
      </c>
      <c r="G15" s="27">
        <f t="shared" si="2"/>
        <v>-9.9999999999999929</v>
      </c>
      <c r="H15" s="21">
        <f t="shared" si="3"/>
        <v>369.21885300000002</v>
      </c>
    </row>
    <row r="16" spans="2:8" x14ac:dyDescent="0.25">
      <c r="B16" s="23" t="s">
        <v>39</v>
      </c>
      <c r="C16" s="23">
        <v>8814.9500000000007</v>
      </c>
      <c r="D16" s="24">
        <v>2.77</v>
      </c>
      <c r="E16" s="21">
        <f t="shared" si="0"/>
        <v>297.47999500000003</v>
      </c>
      <c r="F16" s="21">
        <f t="shared" si="1"/>
        <v>7933.4550000000008</v>
      </c>
      <c r="G16" s="27">
        <f t="shared" si="2"/>
        <v>-9.9999999999999982</v>
      </c>
      <c r="H16" s="21">
        <f t="shared" si="3"/>
        <v>267.73199550000004</v>
      </c>
    </row>
    <row r="17" spans="2:8" x14ac:dyDescent="0.25">
      <c r="B17" s="23" t="s">
        <v>27</v>
      </c>
      <c r="C17" s="23">
        <v>1508.9</v>
      </c>
      <c r="D17" s="24">
        <v>2.5499999999999998</v>
      </c>
      <c r="E17" s="21">
        <f t="shared" si="0"/>
        <v>273.85342500000002</v>
      </c>
      <c r="F17" s="21">
        <f t="shared" si="1"/>
        <v>1358.0100000000002</v>
      </c>
      <c r="G17" s="27">
        <f t="shared" si="2"/>
        <v>-9.9999999999999911</v>
      </c>
      <c r="H17" s="21">
        <f t="shared" si="3"/>
        <v>246.46808250000004</v>
      </c>
    </row>
    <row r="18" spans="2:8" x14ac:dyDescent="0.25">
      <c r="B18" s="23" t="s">
        <v>33</v>
      </c>
      <c r="C18" s="23">
        <v>1898</v>
      </c>
      <c r="D18" s="24">
        <v>2.29</v>
      </c>
      <c r="E18" s="21">
        <f t="shared" si="0"/>
        <v>245.93111500000003</v>
      </c>
      <c r="F18" s="21">
        <f t="shared" si="1"/>
        <v>1708.2</v>
      </c>
      <c r="G18" s="27">
        <f t="shared" si="2"/>
        <v>-9.9999999999999982</v>
      </c>
      <c r="H18" s="21">
        <f t="shared" si="3"/>
        <v>221.33800350000004</v>
      </c>
    </row>
    <row r="19" spans="2:8" x14ac:dyDescent="0.25">
      <c r="B19" s="23" t="s">
        <v>44</v>
      </c>
      <c r="C19" s="23">
        <v>246.4</v>
      </c>
      <c r="D19" s="24">
        <v>2.16</v>
      </c>
      <c r="E19" s="21">
        <f t="shared" si="0"/>
        <v>231.96996000000001</v>
      </c>
      <c r="F19" s="21">
        <f t="shared" si="1"/>
        <v>221.76000000000002</v>
      </c>
      <c r="G19" s="27">
        <f t="shared" si="2"/>
        <v>-9.9999999999999929</v>
      </c>
      <c r="H19" s="21">
        <f t="shared" si="3"/>
        <v>208.77296400000003</v>
      </c>
    </row>
    <row r="20" spans="2:8" x14ac:dyDescent="0.25">
      <c r="B20" s="23" t="s">
        <v>11</v>
      </c>
      <c r="C20" s="23">
        <v>517.29999999999995</v>
      </c>
      <c r="D20" s="24">
        <v>2.1</v>
      </c>
      <c r="E20" s="21">
        <f t="shared" si="0"/>
        <v>225.52635000000001</v>
      </c>
      <c r="F20" s="21">
        <f t="shared" si="1"/>
        <v>465.57</v>
      </c>
      <c r="G20" s="27">
        <f t="shared" si="2"/>
        <v>-9.9999999999999929</v>
      </c>
      <c r="H20" s="21">
        <f t="shared" si="3"/>
        <v>202.97371500000003</v>
      </c>
    </row>
    <row r="21" spans="2:8" x14ac:dyDescent="0.25">
      <c r="B21" s="23" t="s">
        <v>38</v>
      </c>
      <c r="C21" s="23">
        <v>873.3</v>
      </c>
      <c r="D21" s="24">
        <v>1.93</v>
      </c>
      <c r="E21" s="21">
        <f t="shared" si="0"/>
        <v>207.26945500000002</v>
      </c>
      <c r="F21" s="21">
        <f t="shared" si="1"/>
        <v>785.97</v>
      </c>
      <c r="G21" s="27">
        <f t="shared" si="2"/>
        <v>-9.9999999999999929</v>
      </c>
      <c r="H21" s="21">
        <f t="shared" si="3"/>
        <v>186.54250950000002</v>
      </c>
    </row>
    <row r="22" spans="2:8" x14ac:dyDescent="0.25">
      <c r="B22" s="23" t="s">
        <v>54</v>
      </c>
      <c r="C22" s="23">
        <v>362</v>
      </c>
      <c r="D22" s="24">
        <v>1.58</v>
      </c>
      <c r="E22" s="21">
        <f t="shared" si="0"/>
        <v>169.68173000000002</v>
      </c>
      <c r="F22" s="21">
        <f t="shared" si="1"/>
        <v>325.8</v>
      </c>
      <c r="G22" s="27">
        <f t="shared" si="2"/>
        <v>-9.9999999999999964</v>
      </c>
      <c r="H22" s="21">
        <f t="shared" si="3"/>
        <v>152.71355700000004</v>
      </c>
    </row>
    <row r="23" spans="2:8" x14ac:dyDescent="0.25">
      <c r="B23" s="23" t="s">
        <v>47</v>
      </c>
      <c r="C23" s="23">
        <v>340.4</v>
      </c>
      <c r="D23" s="24">
        <v>1.49</v>
      </c>
      <c r="E23" s="21">
        <f t="shared" si="0"/>
        <v>160.01631500000002</v>
      </c>
      <c r="F23" s="21">
        <f t="shared" si="1"/>
        <v>306.36</v>
      </c>
      <c r="G23" s="27">
        <f t="shared" si="2"/>
        <v>-9.9999999999999893</v>
      </c>
      <c r="H23" s="21">
        <f t="shared" si="3"/>
        <v>144.01468350000005</v>
      </c>
    </row>
    <row r="24" spans="2:8" x14ac:dyDescent="0.25">
      <c r="B24" s="23" t="s">
        <v>22</v>
      </c>
      <c r="C24" s="23">
        <v>1052.75</v>
      </c>
      <c r="D24" s="24">
        <v>1.39</v>
      </c>
      <c r="E24" s="21">
        <f t="shared" si="0"/>
        <v>149.27696499999999</v>
      </c>
      <c r="F24" s="21">
        <f t="shared" si="1"/>
        <v>947.47500000000002</v>
      </c>
      <c r="G24" s="27">
        <f t="shared" si="2"/>
        <v>-9.9999999999999982</v>
      </c>
      <c r="H24" s="21">
        <f t="shared" si="3"/>
        <v>134.34926849999999</v>
      </c>
    </row>
    <row r="25" spans="2:8" x14ac:dyDescent="0.25">
      <c r="B25" s="23" t="s">
        <v>45</v>
      </c>
      <c r="C25" s="23">
        <v>528.4</v>
      </c>
      <c r="D25" s="24">
        <v>1.38</v>
      </c>
      <c r="E25" s="21">
        <f t="shared" si="0"/>
        <v>148.20303000000001</v>
      </c>
      <c r="F25" s="21">
        <f t="shared" si="1"/>
        <v>475.56</v>
      </c>
      <c r="G25" s="27">
        <f t="shared" si="2"/>
        <v>-9.9999999999999947</v>
      </c>
      <c r="H25" s="21">
        <f t="shared" si="3"/>
        <v>133.38272700000002</v>
      </c>
    </row>
    <row r="26" spans="2:8" x14ac:dyDescent="0.25">
      <c r="B26" s="23" t="s">
        <v>52</v>
      </c>
      <c r="C26" s="23">
        <v>298.39999999999998</v>
      </c>
      <c r="D26" s="24">
        <v>1.31</v>
      </c>
      <c r="E26" s="21">
        <f t="shared" si="0"/>
        <v>140.685485</v>
      </c>
      <c r="F26" s="21">
        <f t="shared" si="1"/>
        <v>268.56</v>
      </c>
      <c r="G26" s="27">
        <f t="shared" si="2"/>
        <v>-9.9999999999999929</v>
      </c>
      <c r="H26" s="21">
        <f t="shared" si="3"/>
        <v>126.61693650000001</v>
      </c>
    </row>
    <row r="27" spans="2:8" x14ac:dyDescent="0.25">
      <c r="B27" s="23" t="s">
        <v>10</v>
      </c>
      <c r="C27" s="23">
        <v>1201.7</v>
      </c>
      <c r="D27" s="24">
        <v>1.28</v>
      </c>
      <c r="E27" s="21">
        <f t="shared" si="0"/>
        <v>137.46368000000001</v>
      </c>
      <c r="F27" s="21">
        <f t="shared" si="1"/>
        <v>1081.53</v>
      </c>
      <c r="G27" s="27">
        <f t="shared" si="2"/>
        <v>-10.000000000000005</v>
      </c>
      <c r="H27" s="21">
        <f t="shared" si="3"/>
        <v>123.71731200000001</v>
      </c>
    </row>
    <row r="28" spans="2:8" x14ac:dyDescent="0.25">
      <c r="B28" s="23" t="s">
        <v>15</v>
      </c>
      <c r="C28" s="23">
        <v>409.55</v>
      </c>
      <c r="D28" s="24">
        <v>1.28</v>
      </c>
      <c r="E28" s="21">
        <f t="shared" si="0"/>
        <v>137.46368000000001</v>
      </c>
      <c r="F28" s="21">
        <f t="shared" si="1"/>
        <v>368.59500000000003</v>
      </c>
      <c r="G28" s="27">
        <f t="shared" si="2"/>
        <v>-9.9999999999999964</v>
      </c>
      <c r="H28" s="21">
        <f t="shared" si="3"/>
        <v>123.71731200000002</v>
      </c>
    </row>
    <row r="29" spans="2:8" x14ac:dyDescent="0.25">
      <c r="B29" s="23" t="s">
        <v>40</v>
      </c>
      <c r="C29" s="23">
        <v>172.15</v>
      </c>
      <c r="D29" s="24">
        <v>1.28</v>
      </c>
      <c r="E29" s="21">
        <f t="shared" si="0"/>
        <v>137.46368000000001</v>
      </c>
      <c r="F29" s="21">
        <f t="shared" si="1"/>
        <v>154.935</v>
      </c>
      <c r="G29" s="27">
        <f t="shared" si="2"/>
        <v>-10.000000000000002</v>
      </c>
      <c r="H29" s="21">
        <f t="shared" si="3"/>
        <v>123.71731200000001</v>
      </c>
    </row>
    <row r="30" spans="2:8" x14ac:dyDescent="0.25">
      <c r="B30" s="23" t="s">
        <v>41</v>
      </c>
      <c r="C30" s="23">
        <v>180.55</v>
      </c>
      <c r="D30" s="24">
        <v>1.21</v>
      </c>
      <c r="E30" s="21">
        <f t="shared" si="0"/>
        <v>129.946135</v>
      </c>
      <c r="F30" s="21">
        <f t="shared" si="1"/>
        <v>162.495</v>
      </c>
      <c r="G30" s="27">
        <f t="shared" si="2"/>
        <v>-10.000000000000004</v>
      </c>
      <c r="H30" s="21">
        <f t="shared" si="3"/>
        <v>116.9515215</v>
      </c>
    </row>
    <row r="31" spans="2:8" x14ac:dyDescent="0.25">
      <c r="B31" s="23" t="s">
        <v>24</v>
      </c>
      <c r="C31" s="23">
        <v>3732.25</v>
      </c>
      <c r="D31" s="24">
        <v>1.1499999999999999</v>
      </c>
      <c r="E31" s="21">
        <f t="shared" si="0"/>
        <v>123.50252499999999</v>
      </c>
      <c r="F31" s="21">
        <f t="shared" si="1"/>
        <v>3359.0250000000001</v>
      </c>
      <c r="G31" s="27">
        <f t="shared" si="2"/>
        <v>-9.9999999999999982</v>
      </c>
      <c r="H31" s="21">
        <f t="shared" si="3"/>
        <v>111.1522725</v>
      </c>
    </row>
    <row r="32" spans="2:8" x14ac:dyDescent="0.25">
      <c r="B32" s="23" t="s">
        <v>42</v>
      </c>
      <c r="C32" s="23">
        <v>207.85</v>
      </c>
      <c r="D32" s="24">
        <v>1.1100000000000001</v>
      </c>
      <c r="E32" s="21">
        <f t="shared" si="0"/>
        <v>119.20678500000002</v>
      </c>
      <c r="F32" s="21">
        <f t="shared" si="1"/>
        <v>187.065</v>
      </c>
      <c r="G32" s="27">
        <f t="shared" si="2"/>
        <v>-10</v>
      </c>
      <c r="H32" s="21">
        <f t="shared" si="3"/>
        <v>107.28610650000002</v>
      </c>
    </row>
    <row r="33" spans="2:8" x14ac:dyDescent="0.25">
      <c r="B33" s="23" t="s">
        <v>48</v>
      </c>
      <c r="C33" s="23">
        <v>158.85</v>
      </c>
      <c r="D33" s="24">
        <v>1.0900000000000001</v>
      </c>
      <c r="E33" s="21">
        <f t="shared" si="0"/>
        <v>117.05891500000001</v>
      </c>
      <c r="F33" s="21">
        <f t="shared" si="1"/>
        <v>142.965</v>
      </c>
      <c r="G33" s="27">
        <f t="shared" si="2"/>
        <v>-9.9999999999999947</v>
      </c>
      <c r="H33" s="21">
        <f t="shared" si="3"/>
        <v>105.35302350000002</v>
      </c>
    </row>
    <row r="34" spans="2:8" x14ac:dyDescent="0.25">
      <c r="B34" s="23" t="s">
        <v>13</v>
      </c>
      <c r="C34" s="23">
        <v>1907.7</v>
      </c>
      <c r="D34" s="24">
        <v>1.07</v>
      </c>
      <c r="E34" s="21">
        <f t="shared" si="0"/>
        <v>114.91104500000002</v>
      </c>
      <c r="F34" s="21">
        <f t="shared" si="1"/>
        <v>1716.93</v>
      </c>
      <c r="G34" s="27">
        <f t="shared" si="2"/>
        <v>-10</v>
      </c>
      <c r="H34" s="21">
        <f t="shared" si="3"/>
        <v>103.41994050000001</v>
      </c>
    </row>
    <row r="35" spans="2:8" x14ac:dyDescent="0.25">
      <c r="B35" s="23" t="s">
        <v>57</v>
      </c>
      <c r="C35" s="23">
        <v>1093.7</v>
      </c>
      <c r="D35" s="24">
        <v>1.02</v>
      </c>
      <c r="E35" s="21">
        <f t="shared" si="0"/>
        <v>109.54137</v>
      </c>
      <c r="F35" s="21">
        <f t="shared" si="1"/>
        <v>984.33</v>
      </c>
      <c r="G35" s="27">
        <f t="shared" si="2"/>
        <v>-10</v>
      </c>
      <c r="H35" s="21">
        <f t="shared" si="3"/>
        <v>98.587232999999998</v>
      </c>
    </row>
    <row r="36" spans="2:8" x14ac:dyDescent="0.25">
      <c r="B36" s="23" t="s">
        <v>51</v>
      </c>
      <c r="C36" s="23">
        <v>4108.8500000000004</v>
      </c>
      <c r="D36" s="24">
        <v>1.01</v>
      </c>
      <c r="E36" s="21">
        <f t="shared" si="0"/>
        <v>108.46743500000001</v>
      </c>
      <c r="F36" s="21">
        <f t="shared" si="1"/>
        <v>3697.9650000000006</v>
      </c>
      <c r="G36" s="27">
        <f t="shared" si="2"/>
        <v>-9.9999999999999929</v>
      </c>
      <c r="H36" s="21">
        <f t="shared" si="3"/>
        <v>97.620691500000021</v>
      </c>
    </row>
    <row r="37" spans="2:8" x14ac:dyDescent="0.25">
      <c r="B37" s="23" t="s">
        <v>31</v>
      </c>
      <c r="C37" s="23">
        <v>1307</v>
      </c>
      <c r="D37" s="24">
        <v>1</v>
      </c>
      <c r="E37" s="21">
        <f t="shared" si="0"/>
        <v>107.3935</v>
      </c>
      <c r="F37" s="21">
        <f t="shared" si="1"/>
        <v>1176.3</v>
      </c>
      <c r="G37" s="27">
        <f t="shared" si="2"/>
        <v>-10.000000000000004</v>
      </c>
      <c r="H37" s="21">
        <f t="shared" si="3"/>
        <v>96.654150000000001</v>
      </c>
    </row>
    <row r="38" spans="2:8" x14ac:dyDescent="0.25">
      <c r="B38" s="23" t="s">
        <v>20</v>
      </c>
      <c r="C38" s="23">
        <v>31188.6</v>
      </c>
      <c r="D38" s="24">
        <v>0.99</v>
      </c>
      <c r="E38" s="21">
        <f t="shared" si="0"/>
        <v>106.319565</v>
      </c>
      <c r="F38" s="21">
        <f t="shared" si="1"/>
        <v>28069.739999999998</v>
      </c>
      <c r="G38" s="27">
        <f t="shared" si="2"/>
        <v>-10.000000000000002</v>
      </c>
      <c r="H38" s="21">
        <f t="shared" si="3"/>
        <v>95.687608499999996</v>
      </c>
    </row>
    <row r="39" spans="2:8" x14ac:dyDescent="0.25">
      <c r="B39" s="23" t="s">
        <v>49</v>
      </c>
      <c r="C39" s="23">
        <v>670.6</v>
      </c>
      <c r="D39" s="24">
        <v>0.99</v>
      </c>
      <c r="E39" s="21">
        <f t="shared" ref="E39:E56" si="4">$E$58*D39/100</f>
        <v>106.319565</v>
      </c>
      <c r="F39" s="21">
        <f t="shared" ref="F39:F56" si="5">C39*0.9</f>
        <v>603.54000000000008</v>
      </c>
      <c r="G39" s="27">
        <f t="shared" ref="G39:G56" si="6">(F39-C39)/C39*100</f>
        <v>-9.9999999999999911</v>
      </c>
      <c r="H39" s="21">
        <f t="shared" ref="H39:H56" si="7">E39+((E39*G39)/100)</f>
        <v>95.68760850000001</v>
      </c>
    </row>
    <row r="40" spans="2:8" x14ac:dyDescent="0.25">
      <c r="B40" s="23" t="s">
        <v>58</v>
      </c>
      <c r="C40" s="23">
        <v>981.8</v>
      </c>
      <c r="D40" s="24">
        <v>0.97</v>
      </c>
      <c r="E40" s="21">
        <f t="shared" si="4"/>
        <v>104.171695</v>
      </c>
      <c r="F40" s="21">
        <f t="shared" si="5"/>
        <v>883.62</v>
      </c>
      <c r="G40" s="27">
        <f t="shared" si="6"/>
        <v>-9.9999999999999947</v>
      </c>
      <c r="H40" s="21">
        <f t="shared" si="7"/>
        <v>93.7545255</v>
      </c>
    </row>
    <row r="41" spans="2:8" x14ac:dyDescent="0.25">
      <c r="B41" s="23" t="s">
        <v>12</v>
      </c>
      <c r="C41" s="23">
        <v>2952.6</v>
      </c>
      <c r="D41" s="24">
        <v>0.95</v>
      </c>
      <c r="E41" s="21">
        <f t="shared" si="4"/>
        <v>102.023825</v>
      </c>
      <c r="F41" s="21">
        <f t="shared" si="5"/>
        <v>2657.34</v>
      </c>
      <c r="G41" s="27">
        <f t="shared" si="6"/>
        <v>-9.9999999999999929</v>
      </c>
      <c r="H41" s="21">
        <f t="shared" si="7"/>
        <v>91.821442500000003</v>
      </c>
    </row>
    <row r="42" spans="2:8" x14ac:dyDescent="0.25">
      <c r="B42" s="23" t="s">
        <v>18</v>
      </c>
      <c r="C42" s="23">
        <v>285</v>
      </c>
      <c r="D42" s="24">
        <v>0.88</v>
      </c>
      <c r="E42" s="21">
        <f t="shared" si="4"/>
        <v>94.506280000000004</v>
      </c>
      <c r="F42" s="21">
        <f t="shared" si="5"/>
        <v>256.5</v>
      </c>
      <c r="G42" s="27">
        <f t="shared" si="6"/>
        <v>-10</v>
      </c>
      <c r="H42" s="21">
        <f t="shared" si="7"/>
        <v>85.055652000000009</v>
      </c>
    </row>
    <row r="43" spans="2:8" x14ac:dyDescent="0.25">
      <c r="B43" s="23" t="s">
        <v>32</v>
      </c>
      <c r="C43" s="23">
        <v>162.30000000000001</v>
      </c>
      <c r="D43" s="24">
        <v>0.82</v>
      </c>
      <c r="E43" s="21">
        <f t="shared" si="4"/>
        <v>88.062669999999997</v>
      </c>
      <c r="F43" s="21">
        <f t="shared" si="5"/>
        <v>146.07000000000002</v>
      </c>
      <c r="G43" s="27">
        <f t="shared" si="6"/>
        <v>-9.9999999999999929</v>
      </c>
      <c r="H43" s="21">
        <f t="shared" si="7"/>
        <v>79.256403000000006</v>
      </c>
    </row>
    <row r="44" spans="2:8" x14ac:dyDescent="0.25">
      <c r="B44" s="23" t="s">
        <v>25</v>
      </c>
      <c r="C44" s="23">
        <v>235.65</v>
      </c>
      <c r="D44" s="24">
        <v>0.81</v>
      </c>
      <c r="E44" s="21">
        <f t="shared" si="4"/>
        <v>86.98873500000002</v>
      </c>
      <c r="F44" s="21">
        <f t="shared" si="5"/>
        <v>212.08500000000001</v>
      </c>
      <c r="G44" s="27">
        <f t="shared" si="6"/>
        <v>-10</v>
      </c>
      <c r="H44" s="21">
        <f t="shared" si="7"/>
        <v>78.289861500000015</v>
      </c>
    </row>
    <row r="45" spans="2:8" x14ac:dyDescent="0.25">
      <c r="B45" s="23" t="s">
        <v>56</v>
      </c>
      <c r="C45" s="23">
        <v>5482.6</v>
      </c>
      <c r="D45" s="24">
        <v>0.78</v>
      </c>
      <c r="E45" s="21">
        <f t="shared" si="4"/>
        <v>83.766930000000016</v>
      </c>
      <c r="F45" s="21">
        <f t="shared" si="5"/>
        <v>4934.34</v>
      </c>
      <c r="G45" s="27">
        <f t="shared" si="6"/>
        <v>-10.000000000000004</v>
      </c>
      <c r="H45" s="21">
        <f t="shared" si="7"/>
        <v>75.390237000000013</v>
      </c>
    </row>
    <row r="46" spans="2:8" x14ac:dyDescent="0.25">
      <c r="B46" s="23" t="s">
        <v>55</v>
      </c>
      <c r="C46" s="23">
        <v>588.04999999999995</v>
      </c>
      <c r="D46" s="24">
        <v>0.76</v>
      </c>
      <c r="E46" s="21">
        <f t="shared" si="4"/>
        <v>81.619060000000005</v>
      </c>
      <c r="F46" s="21">
        <f t="shared" si="5"/>
        <v>529.245</v>
      </c>
      <c r="G46" s="27">
        <f t="shared" si="6"/>
        <v>-9.9999999999999929</v>
      </c>
      <c r="H46" s="21">
        <f t="shared" si="7"/>
        <v>73.457154000000003</v>
      </c>
    </row>
    <row r="47" spans="2:8" x14ac:dyDescent="0.25">
      <c r="B47" s="23" t="s">
        <v>53</v>
      </c>
      <c r="C47" s="23">
        <v>278.75</v>
      </c>
      <c r="D47" s="24">
        <v>0.75</v>
      </c>
      <c r="E47" s="21">
        <f t="shared" si="4"/>
        <v>80.545125000000013</v>
      </c>
      <c r="F47" s="21">
        <f t="shared" si="5"/>
        <v>250.875</v>
      </c>
      <c r="G47" s="27">
        <f t="shared" si="6"/>
        <v>-10</v>
      </c>
      <c r="H47" s="21">
        <f t="shared" si="7"/>
        <v>72.490612500000012</v>
      </c>
    </row>
    <row r="48" spans="2:8" x14ac:dyDescent="0.25">
      <c r="B48" s="23" t="s">
        <v>17</v>
      </c>
      <c r="C48" s="23">
        <v>607.4</v>
      </c>
      <c r="D48" s="24">
        <v>0.73</v>
      </c>
      <c r="E48" s="21">
        <f t="shared" si="4"/>
        <v>78.397255000000001</v>
      </c>
      <c r="F48" s="21">
        <f t="shared" si="5"/>
        <v>546.66</v>
      </c>
      <c r="G48" s="27">
        <f t="shared" si="6"/>
        <v>-10.000000000000002</v>
      </c>
      <c r="H48" s="21">
        <f t="shared" si="7"/>
        <v>70.557529500000001</v>
      </c>
    </row>
    <row r="49" spans="2:8" x14ac:dyDescent="0.25">
      <c r="B49" s="23" t="s">
        <v>14</v>
      </c>
      <c r="C49" s="23">
        <v>387.35</v>
      </c>
      <c r="D49" s="24">
        <v>0.72</v>
      </c>
      <c r="E49" s="21">
        <f t="shared" si="4"/>
        <v>77.32332000000001</v>
      </c>
      <c r="F49" s="21">
        <f t="shared" si="5"/>
        <v>348.61500000000001</v>
      </c>
      <c r="G49" s="27">
        <f t="shared" si="6"/>
        <v>-10.000000000000004</v>
      </c>
      <c r="H49" s="21">
        <f t="shared" si="7"/>
        <v>69.59098800000001</v>
      </c>
    </row>
    <row r="50" spans="2:8" x14ac:dyDescent="0.25">
      <c r="B50" s="23" t="s">
        <v>9</v>
      </c>
      <c r="C50" s="23">
        <v>407.3</v>
      </c>
      <c r="D50" s="24">
        <v>0.68</v>
      </c>
      <c r="E50" s="21">
        <f t="shared" si="4"/>
        <v>73.02758</v>
      </c>
      <c r="F50" s="21">
        <f t="shared" si="5"/>
        <v>366.57</v>
      </c>
      <c r="G50" s="27">
        <f t="shared" si="6"/>
        <v>-10.000000000000005</v>
      </c>
      <c r="H50" s="21">
        <f t="shared" si="7"/>
        <v>65.724822000000003</v>
      </c>
    </row>
    <row r="51" spans="2:8" x14ac:dyDescent="0.25">
      <c r="B51" s="23" t="s">
        <v>21</v>
      </c>
      <c r="C51" s="23">
        <v>325.10000000000002</v>
      </c>
      <c r="D51" s="24">
        <v>0.68</v>
      </c>
      <c r="E51" s="21">
        <f t="shared" si="4"/>
        <v>73.02758</v>
      </c>
      <c r="F51" s="21">
        <f t="shared" si="5"/>
        <v>292.59000000000003</v>
      </c>
      <c r="G51" s="27">
        <f t="shared" si="6"/>
        <v>-9.9999999999999964</v>
      </c>
      <c r="H51" s="21">
        <f t="shared" si="7"/>
        <v>65.724822000000003</v>
      </c>
    </row>
    <row r="52" spans="2:8" x14ac:dyDescent="0.25">
      <c r="B52" s="23" t="s">
        <v>16</v>
      </c>
      <c r="C52" s="23">
        <v>313.10000000000002</v>
      </c>
      <c r="D52" s="24">
        <v>0.63</v>
      </c>
      <c r="E52" s="21">
        <f t="shared" si="4"/>
        <v>67.657905</v>
      </c>
      <c r="F52" s="21">
        <f t="shared" si="5"/>
        <v>281.79000000000002</v>
      </c>
      <c r="G52" s="27">
        <f t="shared" si="6"/>
        <v>-10</v>
      </c>
      <c r="H52" s="21">
        <f t="shared" si="7"/>
        <v>60.892114499999998</v>
      </c>
    </row>
    <row r="53" spans="2:8" x14ac:dyDescent="0.25">
      <c r="B53" s="23" t="s">
        <v>50</v>
      </c>
      <c r="C53" s="23">
        <v>729.85</v>
      </c>
      <c r="D53" s="24">
        <v>0.63</v>
      </c>
      <c r="E53" s="21">
        <f t="shared" si="4"/>
        <v>67.657905</v>
      </c>
      <c r="F53" s="21">
        <f t="shared" si="5"/>
        <v>656.86500000000001</v>
      </c>
      <c r="G53" s="27">
        <f t="shared" si="6"/>
        <v>-10.000000000000002</v>
      </c>
      <c r="H53" s="21">
        <f t="shared" si="7"/>
        <v>60.892114499999998</v>
      </c>
    </row>
    <row r="54" spans="2:8" x14ac:dyDescent="0.25">
      <c r="B54" s="23" t="s">
        <v>19</v>
      </c>
      <c r="C54" s="23">
        <v>2109.85</v>
      </c>
      <c r="D54" s="24">
        <v>0.6</v>
      </c>
      <c r="E54" s="21">
        <f t="shared" si="4"/>
        <v>64.436099999999996</v>
      </c>
      <c r="F54" s="21">
        <f t="shared" si="5"/>
        <v>1898.865</v>
      </c>
      <c r="G54" s="27">
        <f t="shared" si="6"/>
        <v>-9.9999999999999947</v>
      </c>
      <c r="H54" s="21">
        <f t="shared" si="7"/>
        <v>57.992490000000004</v>
      </c>
    </row>
    <row r="55" spans="2:8" x14ac:dyDescent="0.25">
      <c r="B55" s="23" t="s">
        <v>26</v>
      </c>
      <c r="C55" s="23">
        <v>304.5</v>
      </c>
      <c r="D55" s="24">
        <v>0.54</v>
      </c>
      <c r="E55" s="21">
        <f t="shared" si="4"/>
        <v>57.992490000000004</v>
      </c>
      <c r="F55" s="21">
        <f t="shared" si="5"/>
        <v>274.05</v>
      </c>
      <c r="G55" s="27">
        <f t="shared" si="6"/>
        <v>-9.9999999999999964</v>
      </c>
      <c r="H55" s="21">
        <f t="shared" si="7"/>
        <v>52.193241000000008</v>
      </c>
    </row>
    <row r="56" spans="2:8" x14ac:dyDescent="0.25">
      <c r="B56" s="23" t="s">
        <v>37</v>
      </c>
      <c r="C56" s="23">
        <v>811.55</v>
      </c>
      <c r="D56" s="24">
        <v>0.46</v>
      </c>
      <c r="E56" s="21">
        <f t="shared" si="4"/>
        <v>49.401010000000007</v>
      </c>
      <c r="F56" s="21">
        <f t="shared" si="5"/>
        <v>730.39499999999998</v>
      </c>
      <c r="G56" s="27">
        <f t="shared" si="6"/>
        <v>-9.9999999999999982</v>
      </c>
      <c r="H56" s="21">
        <f t="shared" si="7"/>
        <v>44.460909000000008</v>
      </c>
    </row>
    <row r="57" spans="2:8" x14ac:dyDescent="0.25">
      <c r="B57" s="23"/>
      <c r="C57" s="23"/>
      <c r="D57" s="24"/>
      <c r="E57" s="21"/>
      <c r="F57" s="21"/>
      <c r="G57" s="21"/>
      <c r="H57" s="21"/>
    </row>
    <row r="58" spans="2:8" ht="21" x14ac:dyDescent="0.35">
      <c r="B58" s="16"/>
      <c r="C58" s="16"/>
      <c r="D58" s="25">
        <f>SUM(D7:D57)</f>
        <v>100.02</v>
      </c>
      <c r="E58" s="17">
        <v>10739.35</v>
      </c>
      <c r="F58" s="18"/>
      <c r="G58" s="19"/>
      <c r="H58" s="17">
        <f>SUM(H7:H57)</f>
        <v>9667.3480830000044</v>
      </c>
    </row>
    <row r="59" spans="2:8" ht="42" x14ac:dyDescent="0.35">
      <c r="B59" s="12"/>
      <c r="C59" s="12"/>
      <c r="D59" s="12"/>
      <c r="E59" s="13" t="s">
        <v>4</v>
      </c>
      <c r="F59" s="14"/>
      <c r="G59" s="15"/>
      <c r="H59" s="13" t="s">
        <v>5</v>
      </c>
    </row>
  </sheetData>
  <autoFilter ref="B6:H59"/>
  <sortState ref="B7:H56">
    <sortCondition descending="1" ref="D7:D56"/>
  </sortState>
  <pageMargins left="0.7" right="0.7" top="0.75" bottom="0.75" header="0.3" footer="0.3"/>
  <pageSetup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59"/>
  <sheetViews>
    <sheetView topLeftCell="A22" workbookViewId="0">
      <selection activeCell="C44" sqref="C44"/>
    </sheetView>
  </sheetViews>
  <sheetFormatPr defaultRowHeight="15" x14ac:dyDescent="0.25"/>
  <cols>
    <col min="2" max="2" width="26.85546875" customWidth="1"/>
    <col min="3" max="3" width="8" customWidth="1"/>
    <col min="5" max="5" width="17.7109375" customWidth="1"/>
    <col min="6" max="6" width="12.140625" customWidth="1"/>
    <col min="7" max="7" width="8.140625" bestFit="1" customWidth="1"/>
    <col min="8" max="8" width="18" customWidth="1"/>
  </cols>
  <sheetData>
    <row r="2" spans="2:8" x14ac:dyDescent="0.25">
      <c r="B2" s="1"/>
      <c r="C2" s="2"/>
      <c r="D2" s="2"/>
      <c r="E2" s="2"/>
      <c r="F2" s="2"/>
      <c r="G2" s="2"/>
      <c r="H2" s="3"/>
    </row>
    <row r="3" spans="2:8" x14ac:dyDescent="0.25">
      <c r="B3" s="4"/>
      <c r="C3" s="5"/>
      <c r="D3" s="5"/>
      <c r="E3" s="5"/>
      <c r="F3" s="5"/>
      <c r="G3" s="5"/>
      <c r="H3" s="6"/>
    </row>
    <row r="4" spans="2:8" x14ac:dyDescent="0.25">
      <c r="B4" s="4"/>
      <c r="C4" s="5"/>
      <c r="D4" s="5"/>
      <c r="E4" s="5"/>
      <c r="F4" s="5"/>
      <c r="G4" s="5"/>
      <c r="H4" s="6"/>
    </row>
    <row r="5" spans="2:8" x14ac:dyDescent="0.25">
      <c r="B5" s="7"/>
      <c r="C5" s="8"/>
      <c r="D5" s="8"/>
      <c r="E5" s="8"/>
      <c r="F5" s="8"/>
      <c r="G5" s="8"/>
      <c r="H5" s="9"/>
    </row>
    <row r="6" spans="2:8" ht="37.5" x14ac:dyDescent="0.3">
      <c r="B6" s="20" t="s">
        <v>0</v>
      </c>
      <c r="C6" s="20" t="s">
        <v>6</v>
      </c>
      <c r="D6" s="20" t="s">
        <v>1</v>
      </c>
      <c r="E6" s="10" t="s">
        <v>2</v>
      </c>
      <c r="F6" s="11" t="s">
        <v>3</v>
      </c>
      <c r="G6" s="10" t="s">
        <v>7</v>
      </c>
      <c r="H6" s="10" t="s">
        <v>2</v>
      </c>
    </row>
    <row r="7" spans="2:8" x14ac:dyDescent="0.25">
      <c r="B7" s="23" t="s">
        <v>23</v>
      </c>
      <c r="C7" s="23">
        <v>1944.3</v>
      </c>
      <c r="D7" s="24">
        <v>9.42</v>
      </c>
      <c r="E7" s="21">
        <f t="shared" ref="E7:E38" si="0">$E$58*D7/100</f>
        <v>1011.6467699999999</v>
      </c>
      <c r="F7" s="22">
        <f t="shared" ref="F7:F38" si="1">C7*1.1</f>
        <v>2138.73</v>
      </c>
      <c r="G7" s="27">
        <f t="shared" ref="G7:G38" si="2">(F7-C7)/C7*100</f>
        <v>10.000000000000004</v>
      </c>
      <c r="H7" s="21">
        <f t="shared" ref="H7:H38" si="3">E7+((E7*G7)/100)</f>
        <v>1112.811447</v>
      </c>
    </row>
    <row r="8" spans="2:8" x14ac:dyDescent="0.25">
      <c r="B8" s="23" t="s">
        <v>43</v>
      </c>
      <c r="C8" s="23">
        <v>963.3</v>
      </c>
      <c r="D8" s="24">
        <v>7.86</v>
      </c>
      <c r="E8" s="21">
        <f t="shared" si="0"/>
        <v>844.11291000000017</v>
      </c>
      <c r="F8" s="22">
        <f t="shared" si="1"/>
        <v>1059.6300000000001</v>
      </c>
      <c r="G8" s="27">
        <f t="shared" si="2"/>
        <v>10.000000000000018</v>
      </c>
      <c r="H8" s="21">
        <f t="shared" si="3"/>
        <v>928.52420100000029</v>
      </c>
    </row>
    <row r="9" spans="2:8" x14ac:dyDescent="0.25">
      <c r="B9" s="23" t="s">
        <v>28</v>
      </c>
      <c r="C9" s="23">
        <v>1883.25</v>
      </c>
      <c r="D9" s="24">
        <v>7.46</v>
      </c>
      <c r="E9" s="21">
        <f t="shared" si="0"/>
        <v>801.15551000000005</v>
      </c>
      <c r="F9" s="22">
        <f t="shared" si="1"/>
        <v>2071.5750000000003</v>
      </c>
      <c r="G9" s="27">
        <f t="shared" si="2"/>
        <v>10.000000000000014</v>
      </c>
      <c r="H9" s="21">
        <f t="shared" si="3"/>
        <v>881.27106100000015</v>
      </c>
    </row>
    <row r="10" spans="2:8" x14ac:dyDescent="0.25">
      <c r="B10" s="23" t="s">
        <v>29</v>
      </c>
      <c r="C10" s="23">
        <v>281.45</v>
      </c>
      <c r="D10" s="24">
        <v>5.68</v>
      </c>
      <c r="E10" s="21">
        <f t="shared" si="0"/>
        <v>609.99508000000003</v>
      </c>
      <c r="F10" s="22">
        <f t="shared" si="1"/>
        <v>309.59500000000003</v>
      </c>
      <c r="G10" s="27">
        <f t="shared" si="2"/>
        <v>10.000000000000014</v>
      </c>
      <c r="H10" s="21">
        <f t="shared" si="3"/>
        <v>670.99458800000014</v>
      </c>
    </row>
    <row r="11" spans="2:8" x14ac:dyDescent="0.25">
      <c r="B11" s="23" t="s">
        <v>34</v>
      </c>
      <c r="C11" s="23">
        <v>1199.5</v>
      </c>
      <c r="D11" s="24">
        <v>5.39</v>
      </c>
      <c r="E11" s="21">
        <f t="shared" si="0"/>
        <v>578.85096499999997</v>
      </c>
      <c r="F11" s="22">
        <f t="shared" si="1"/>
        <v>1319.45</v>
      </c>
      <c r="G11" s="27">
        <f t="shared" si="2"/>
        <v>10.000000000000004</v>
      </c>
      <c r="H11" s="21">
        <f t="shared" si="3"/>
        <v>636.73606150000001</v>
      </c>
    </row>
    <row r="12" spans="2:8" x14ac:dyDescent="0.25">
      <c r="B12" s="23" t="s">
        <v>30</v>
      </c>
      <c r="C12" s="23">
        <v>284.2</v>
      </c>
      <c r="D12" s="24">
        <v>4.32</v>
      </c>
      <c r="E12" s="21">
        <f t="shared" si="0"/>
        <v>463.93992000000003</v>
      </c>
      <c r="F12" s="22">
        <f t="shared" si="1"/>
        <v>312.62</v>
      </c>
      <c r="G12" s="27">
        <f t="shared" si="2"/>
        <v>10.000000000000005</v>
      </c>
      <c r="H12" s="21">
        <f t="shared" si="3"/>
        <v>510.33391200000005</v>
      </c>
    </row>
    <row r="13" spans="2:8" x14ac:dyDescent="0.25">
      <c r="B13" s="23" t="s">
        <v>46</v>
      </c>
      <c r="C13" s="23">
        <v>3532.1</v>
      </c>
      <c r="D13" s="24">
        <v>4.16</v>
      </c>
      <c r="E13" s="21">
        <f t="shared" si="0"/>
        <v>446.75696000000005</v>
      </c>
      <c r="F13" s="22">
        <f t="shared" si="1"/>
        <v>3885.3100000000004</v>
      </c>
      <c r="G13" s="27">
        <f t="shared" si="2"/>
        <v>10.000000000000014</v>
      </c>
      <c r="H13" s="21">
        <f t="shared" si="3"/>
        <v>491.43265600000012</v>
      </c>
    </row>
    <row r="14" spans="2:8" x14ac:dyDescent="0.25">
      <c r="B14" s="23" t="s">
        <v>36</v>
      </c>
      <c r="C14" s="23">
        <v>1400.9</v>
      </c>
      <c r="D14" s="24">
        <v>4.09</v>
      </c>
      <c r="E14" s="21">
        <f t="shared" si="0"/>
        <v>439.23941500000001</v>
      </c>
      <c r="F14" s="22">
        <f t="shared" si="1"/>
        <v>1540.9900000000002</v>
      </c>
      <c r="G14" s="27">
        <f t="shared" si="2"/>
        <v>10.000000000000011</v>
      </c>
      <c r="H14" s="21">
        <f t="shared" si="3"/>
        <v>483.16335650000008</v>
      </c>
    </row>
    <row r="15" spans="2:8" x14ac:dyDescent="0.25">
      <c r="B15" s="23" t="s">
        <v>35</v>
      </c>
      <c r="C15" s="23">
        <v>1211.0999999999999</v>
      </c>
      <c r="D15" s="24">
        <v>3.82</v>
      </c>
      <c r="E15" s="21">
        <f t="shared" si="0"/>
        <v>410.24317000000002</v>
      </c>
      <c r="F15" s="22">
        <f t="shared" si="1"/>
        <v>1332.21</v>
      </c>
      <c r="G15" s="27">
        <f t="shared" si="2"/>
        <v>10.000000000000012</v>
      </c>
      <c r="H15" s="21">
        <f t="shared" si="3"/>
        <v>451.26748700000007</v>
      </c>
    </row>
    <row r="16" spans="2:8" x14ac:dyDescent="0.25">
      <c r="B16" s="23" t="s">
        <v>39</v>
      </c>
      <c r="C16" s="23">
        <v>8814.9500000000007</v>
      </c>
      <c r="D16" s="24">
        <v>2.77</v>
      </c>
      <c r="E16" s="21">
        <f t="shared" si="0"/>
        <v>297.47999500000003</v>
      </c>
      <c r="F16" s="22">
        <f t="shared" si="1"/>
        <v>9696.4450000000015</v>
      </c>
      <c r="G16" s="27">
        <f t="shared" si="2"/>
        <v>10.000000000000009</v>
      </c>
      <c r="H16" s="21">
        <f t="shared" si="3"/>
        <v>327.22799450000008</v>
      </c>
    </row>
    <row r="17" spans="2:8" x14ac:dyDescent="0.25">
      <c r="B17" s="23" t="s">
        <v>27</v>
      </c>
      <c r="C17" s="23">
        <v>1508.9</v>
      </c>
      <c r="D17" s="24">
        <v>2.5499999999999998</v>
      </c>
      <c r="E17" s="21">
        <f t="shared" si="0"/>
        <v>273.85342500000002</v>
      </c>
      <c r="F17" s="22">
        <f t="shared" si="1"/>
        <v>1659.7900000000002</v>
      </c>
      <c r="G17" s="27">
        <f t="shared" si="2"/>
        <v>10.000000000000005</v>
      </c>
      <c r="H17" s="21">
        <f t="shared" si="3"/>
        <v>301.23876750000005</v>
      </c>
    </row>
    <row r="18" spans="2:8" x14ac:dyDescent="0.25">
      <c r="B18" s="23" t="s">
        <v>33</v>
      </c>
      <c r="C18" s="23">
        <v>1898</v>
      </c>
      <c r="D18" s="24">
        <v>2.29</v>
      </c>
      <c r="E18" s="21">
        <f t="shared" si="0"/>
        <v>245.93111500000003</v>
      </c>
      <c r="F18" s="22">
        <f t="shared" si="1"/>
        <v>2087.8000000000002</v>
      </c>
      <c r="G18" s="27">
        <f t="shared" si="2"/>
        <v>10.000000000000011</v>
      </c>
      <c r="H18" s="21">
        <f t="shared" si="3"/>
        <v>270.52422650000005</v>
      </c>
    </row>
    <row r="19" spans="2:8" x14ac:dyDescent="0.25">
      <c r="B19" s="23" t="s">
        <v>44</v>
      </c>
      <c r="C19" s="23">
        <v>246.4</v>
      </c>
      <c r="D19" s="24">
        <v>2.16</v>
      </c>
      <c r="E19" s="21">
        <f t="shared" si="0"/>
        <v>231.96996000000001</v>
      </c>
      <c r="F19" s="22">
        <f t="shared" si="1"/>
        <v>271.04000000000002</v>
      </c>
      <c r="G19" s="27">
        <f t="shared" si="2"/>
        <v>10.000000000000005</v>
      </c>
      <c r="H19" s="21">
        <f t="shared" si="3"/>
        <v>255.16695600000003</v>
      </c>
    </row>
    <row r="20" spans="2:8" x14ac:dyDescent="0.25">
      <c r="B20" s="23" t="s">
        <v>11</v>
      </c>
      <c r="C20" s="23">
        <v>517.29999999999995</v>
      </c>
      <c r="D20" s="24">
        <v>2.1</v>
      </c>
      <c r="E20" s="21">
        <f t="shared" si="0"/>
        <v>225.52635000000001</v>
      </c>
      <c r="F20" s="22">
        <f t="shared" si="1"/>
        <v>569.03</v>
      </c>
      <c r="G20" s="27">
        <f t="shared" si="2"/>
        <v>10.000000000000005</v>
      </c>
      <c r="H20" s="21">
        <f t="shared" si="3"/>
        <v>248.07898500000002</v>
      </c>
    </row>
    <row r="21" spans="2:8" x14ac:dyDescent="0.25">
      <c r="B21" s="23" t="s">
        <v>38</v>
      </c>
      <c r="C21" s="23">
        <v>873.3</v>
      </c>
      <c r="D21" s="24">
        <v>1.93</v>
      </c>
      <c r="E21" s="21">
        <f t="shared" si="0"/>
        <v>207.26945500000002</v>
      </c>
      <c r="F21" s="22">
        <f t="shared" si="1"/>
        <v>960.63</v>
      </c>
      <c r="G21" s="27">
        <f t="shared" si="2"/>
        <v>10.000000000000005</v>
      </c>
      <c r="H21" s="21">
        <f t="shared" si="3"/>
        <v>227.99640050000005</v>
      </c>
    </row>
    <row r="22" spans="2:8" x14ac:dyDescent="0.25">
      <c r="B22" s="23" t="s">
        <v>54</v>
      </c>
      <c r="C22" s="23">
        <v>362</v>
      </c>
      <c r="D22" s="24">
        <v>1.58</v>
      </c>
      <c r="E22" s="21">
        <f t="shared" si="0"/>
        <v>169.68173000000002</v>
      </c>
      <c r="F22" s="22">
        <f t="shared" si="1"/>
        <v>398.20000000000005</v>
      </c>
      <c r="G22" s="27">
        <f t="shared" si="2"/>
        <v>10.000000000000012</v>
      </c>
      <c r="H22" s="21">
        <f t="shared" si="3"/>
        <v>186.64990300000005</v>
      </c>
    </row>
    <row r="23" spans="2:8" x14ac:dyDescent="0.25">
      <c r="B23" s="23" t="s">
        <v>47</v>
      </c>
      <c r="C23" s="23">
        <v>340.4</v>
      </c>
      <c r="D23" s="24">
        <v>1.49</v>
      </c>
      <c r="E23" s="21">
        <f t="shared" si="0"/>
        <v>160.01631500000002</v>
      </c>
      <c r="F23" s="22">
        <f t="shared" si="1"/>
        <v>374.44</v>
      </c>
      <c r="G23" s="27">
        <f t="shared" si="2"/>
        <v>10.000000000000005</v>
      </c>
      <c r="H23" s="21">
        <f t="shared" si="3"/>
        <v>176.01794650000002</v>
      </c>
    </row>
    <row r="24" spans="2:8" x14ac:dyDescent="0.25">
      <c r="B24" s="23" t="s">
        <v>22</v>
      </c>
      <c r="C24" s="23">
        <v>1052.75</v>
      </c>
      <c r="D24" s="24">
        <v>1.39</v>
      </c>
      <c r="E24" s="21">
        <f t="shared" si="0"/>
        <v>149.27696499999999</v>
      </c>
      <c r="F24" s="22">
        <f t="shared" si="1"/>
        <v>1158.0250000000001</v>
      </c>
      <c r="G24" s="27">
        <f t="shared" si="2"/>
        <v>10.000000000000009</v>
      </c>
      <c r="H24" s="21">
        <f t="shared" si="3"/>
        <v>164.20466150000001</v>
      </c>
    </row>
    <row r="25" spans="2:8" x14ac:dyDescent="0.25">
      <c r="B25" s="23" t="s">
        <v>45</v>
      </c>
      <c r="C25" s="23">
        <v>528.4</v>
      </c>
      <c r="D25" s="24">
        <v>1.38</v>
      </c>
      <c r="E25" s="21">
        <f t="shared" si="0"/>
        <v>148.20303000000001</v>
      </c>
      <c r="F25" s="22">
        <f t="shared" si="1"/>
        <v>581.24</v>
      </c>
      <c r="G25" s="27">
        <f t="shared" si="2"/>
        <v>10.000000000000005</v>
      </c>
      <c r="H25" s="21">
        <f t="shared" si="3"/>
        <v>163.02333300000001</v>
      </c>
    </row>
    <row r="26" spans="2:8" x14ac:dyDescent="0.25">
      <c r="B26" s="23" t="s">
        <v>52</v>
      </c>
      <c r="C26" s="23">
        <v>298.39999999999998</v>
      </c>
      <c r="D26" s="24">
        <v>1.31</v>
      </c>
      <c r="E26" s="21">
        <f t="shared" si="0"/>
        <v>140.685485</v>
      </c>
      <c r="F26" s="22">
        <f t="shared" si="1"/>
        <v>328.24</v>
      </c>
      <c r="G26" s="27">
        <f t="shared" si="2"/>
        <v>10.000000000000012</v>
      </c>
      <c r="H26" s="21">
        <f t="shared" si="3"/>
        <v>154.75403350000002</v>
      </c>
    </row>
    <row r="27" spans="2:8" x14ac:dyDescent="0.25">
      <c r="B27" s="23" t="s">
        <v>10</v>
      </c>
      <c r="C27" s="23">
        <v>1201.7</v>
      </c>
      <c r="D27" s="24">
        <v>1.28</v>
      </c>
      <c r="E27" s="21">
        <f t="shared" si="0"/>
        <v>137.46368000000001</v>
      </c>
      <c r="F27" s="22">
        <f t="shared" si="1"/>
        <v>1321.8700000000001</v>
      </c>
      <c r="G27" s="27">
        <f t="shared" si="2"/>
        <v>10.000000000000005</v>
      </c>
      <c r="H27" s="21">
        <f t="shared" si="3"/>
        <v>151.21004800000003</v>
      </c>
    </row>
    <row r="28" spans="2:8" x14ac:dyDescent="0.25">
      <c r="B28" s="23" t="s">
        <v>15</v>
      </c>
      <c r="C28" s="23">
        <v>409.55</v>
      </c>
      <c r="D28" s="24">
        <v>1.28</v>
      </c>
      <c r="E28" s="21">
        <f t="shared" si="0"/>
        <v>137.46368000000001</v>
      </c>
      <c r="F28" s="22">
        <f t="shared" si="1"/>
        <v>450.50500000000005</v>
      </c>
      <c r="G28" s="27">
        <f t="shared" si="2"/>
        <v>10.000000000000011</v>
      </c>
      <c r="H28" s="21">
        <f t="shared" si="3"/>
        <v>151.21004800000003</v>
      </c>
    </row>
    <row r="29" spans="2:8" x14ac:dyDescent="0.25">
      <c r="B29" s="23" t="s">
        <v>40</v>
      </c>
      <c r="C29" s="23">
        <v>172.15</v>
      </c>
      <c r="D29" s="24">
        <v>1.28</v>
      </c>
      <c r="E29" s="21">
        <f t="shared" si="0"/>
        <v>137.46368000000001</v>
      </c>
      <c r="F29" s="22">
        <f t="shared" si="1"/>
        <v>189.36500000000001</v>
      </c>
      <c r="G29" s="27">
        <f t="shared" si="2"/>
        <v>10.000000000000002</v>
      </c>
      <c r="H29" s="21">
        <f t="shared" si="3"/>
        <v>151.21004800000003</v>
      </c>
    </row>
    <row r="30" spans="2:8" x14ac:dyDescent="0.25">
      <c r="B30" s="23" t="s">
        <v>41</v>
      </c>
      <c r="C30" s="23">
        <v>180.55</v>
      </c>
      <c r="D30" s="24">
        <v>1.21</v>
      </c>
      <c r="E30" s="21">
        <f t="shared" si="0"/>
        <v>129.946135</v>
      </c>
      <c r="F30" s="22">
        <f t="shared" si="1"/>
        <v>198.60500000000002</v>
      </c>
      <c r="G30" s="27">
        <f t="shared" si="2"/>
        <v>10.000000000000004</v>
      </c>
      <c r="H30" s="21">
        <f t="shared" si="3"/>
        <v>142.94074850000001</v>
      </c>
    </row>
    <row r="31" spans="2:8" x14ac:dyDescent="0.25">
      <c r="B31" s="23" t="s">
        <v>24</v>
      </c>
      <c r="C31" s="23">
        <v>3732.25</v>
      </c>
      <c r="D31" s="24">
        <v>1.1499999999999999</v>
      </c>
      <c r="E31" s="21">
        <f t="shared" si="0"/>
        <v>123.50252499999999</v>
      </c>
      <c r="F31" s="22">
        <f t="shared" si="1"/>
        <v>4105.4750000000004</v>
      </c>
      <c r="G31" s="27">
        <f t="shared" si="2"/>
        <v>10.000000000000011</v>
      </c>
      <c r="H31" s="21">
        <f t="shared" si="3"/>
        <v>135.8527775</v>
      </c>
    </row>
    <row r="32" spans="2:8" x14ac:dyDescent="0.25">
      <c r="B32" s="23" t="s">
        <v>42</v>
      </c>
      <c r="C32" s="23">
        <v>207.85</v>
      </c>
      <c r="D32" s="24">
        <v>1.1100000000000001</v>
      </c>
      <c r="E32" s="21">
        <f t="shared" si="0"/>
        <v>119.20678500000002</v>
      </c>
      <c r="F32" s="22">
        <f t="shared" si="1"/>
        <v>228.63500000000002</v>
      </c>
      <c r="G32" s="27">
        <f t="shared" si="2"/>
        <v>10.000000000000012</v>
      </c>
      <c r="H32" s="21">
        <f t="shared" si="3"/>
        <v>131.12746350000003</v>
      </c>
    </row>
    <row r="33" spans="2:8" x14ac:dyDescent="0.25">
      <c r="B33" s="23" t="s">
        <v>48</v>
      </c>
      <c r="C33" s="23">
        <v>158.85</v>
      </c>
      <c r="D33" s="24">
        <v>1.0900000000000001</v>
      </c>
      <c r="E33" s="21">
        <f t="shared" si="0"/>
        <v>117.05891500000001</v>
      </c>
      <c r="F33" s="22">
        <f t="shared" si="1"/>
        <v>174.73500000000001</v>
      </c>
      <c r="G33" s="27">
        <f t="shared" si="2"/>
        <v>10.000000000000012</v>
      </c>
      <c r="H33" s="21">
        <f t="shared" si="3"/>
        <v>128.76480650000002</v>
      </c>
    </row>
    <row r="34" spans="2:8" x14ac:dyDescent="0.25">
      <c r="B34" s="23" t="s">
        <v>13</v>
      </c>
      <c r="C34" s="23">
        <v>1907.7</v>
      </c>
      <c r="D34" s="24">
        <v>1.07</v>
      </c>
      <c r="E34" s="21">
        <f t="shared" si="0"/>
        <v>114.91104500000002</v>
      </c>
      <c r="F34" s="22">
        <f t="shared" si="1"/>
        <v>2098.4700000000003</v>
      </c>
      <c r="G34" s="27">
        <f t="shared" si="2"/>
        <v>10.000000000000011</v>
      </c>
      <c r="H34" s="21">
        <f t="shared" si="3"/>
        <v>126.40214950000004</v>
      </c>
    </row>
    <row r="35" spans="2:8" x14ac:dyDescent="0.25">
      <c r="B35" s="23" t="s">
        <v>57</v>
      </c>
      <c r="C35" s="23">
        <v>1093.7</v>
      </c>
      <c r="D35" s="24">
        <v>1.02</v>
      </c>
      <c r="E35" s="21">
        <f t="shared" si="0"/>
        <v>109.54137</v>
      </c>
      <c r="F35" s="22">
        <f t="shared" si="1"/>
        <v>1203.0700000000002</v>
      </c>
      <c r="G35" s="27">
        <f t="shared" si="2"/>
        <v>10.000000000000011</v>
      </c>
      <c r="H35" s="21">
        <f t="shared" si="3"/>
        <v>120.49550700000002</v>
      </c>
    </row>
    <row r="36" spans="2:8" x14ac:dyDescent="0.25">
      <c r="B36" s="23" t="s">
        <v>51</v>
      </c>
      <c r="C36" s="23">
        <v>4108.8500000000004</v>
      </c>
      <c r="D36" s="24">
        <v>1.01</v>
      </c>
      <c r="E36" s="21">
        <f t="shared" si="0"/>
        <v>108.46743500000001</v>
      </c>
      <c r="F36" s="22">
        <f t="shared" si="1"/>
        <v>4519.7350000000006</v>
      </c>
      <c r="G36" s="27">
        <f t="shared" si="2"/>
        <v>10.000000000000005</v>
      </c>
      <c r="H36" s="21">
        <f t="shared" si="3"/>
        <v>119.31417850000001</v>
      </c>
    </row>
    <row r="37" spans="2:8" x14ac:dyDescent="0.25">
      <c r="B37" s="23" t="s">
        <v>31</v>
      </c>
      <c r="C37" s="23">
        <v>1307</v>
      </c>
      <c r="D37" s="24">
        <v>1</v>
      </c>
      <c r="E37" s="21">
        <f t="shared" si="0"/>
        <v>107.3935</v>
      </c>
      <c r="F37" s="22">
        <f t="shared" si="1"/>
        <v>1437.7</v>
      </c>
      <c r="G37" s="27">
        <f t="shared" si="2"/>
        <v>10.000000000000004</v>
      </c>
      <c r="H37" s="21">
        <f t="shared" si="3"/>
        <v>118.13285</v>
      </c>
    </row>
    <row r="38" spans="2:8" x14ac:dyDescent="0.25">
      <c r="B38" s="23" t="s">
        <v>20</v>
      </c>
      <c r="C38" s="23">
        <v>31188.6</v>
      </c>
      <c r="D38" s="24">
        <v>0.99</v>
      </c>
      <c r="E38" s="21">
        <f t="shared" si="0"/>
        <v>106.319565</v>
      </c>
      <c r="F38" s="22">
        <f t="shared" si="1"/>
        <v>34307.46</v>
      </c>
      <c r="G38" s="27">
        <f t="shared" si="2"/>
        <v>10.000000000000002</v>
      </c>
      <c r="H38" s="21">
        <f t="shared" si="3"/>
        <v>116.9515215</v>
      </c>
    </row>
    <row r="39" spans="2:8" x14ac:dyDescent="0.25">
      <c r="B39" s="23" t="s">
        <v>49</v>
      </c>
      <c r="C39" s="23">
        <v>670.6</v>
      </c>
      <c r="D39" s="24">
        <v>0.99</v>
      </c>
      <c r="E39" s="21">
        <f t="shared" ref="E39:E56" si="4">$E$58*D39/100</f>
        <v>106.319565</v>
      </c>
      <c r="F39" s="22">
        <f t="shared" ref="F39:F56" si="5">C39*1.1</f>
        <v>737.66000000000008</v>
      </c>
      <c r="G39" s="27">
        <f t="shared" ref="G39:G56" si="6">(F39-C39)/C39*100</f>
        <v>10.000000000000009</v>
      </c>
      <c r="H39" s="21">
        <f t="shared" ref="H39:H56" si="7">E39+((E39*G39)/100)</f>
        <v>116.95152150000001</v>
      </c>
    </row>
    <row r="40" spans="2:8" x14ac:dyDescent="0.25">
      <c r="B40" s="23" t="s">
        <v>58</v>
      </c>
      <c r="C40" s="23">
        <v>981.8</v>
      </c>
      <c r="D40" s="24">
        <v>0.97</v>
      </c>
      <c r="E40" s="21">
        <f t="shared" si="4"/>
        <v>104.171695</v>
      </c>
      <c r="F40" s="22">
        <f t="shared" si="5"/>
        <v>1079.98</v>
      </c>
      <c r="G40" s="27">
        <f t="shared" si="6"/>
        <v>10.000000000000007</v>
      </c>
      <c r="H40" s="21">
        <f t="shared" si="7"/>
        <v>114.5888645</v>
      </c>
    </row>
    <row r="41" spans="2:8" x14ac:dyDescent="0.25">
      <c r="B41" s="23" t="s">
        <v>12</v>
      </c>
      <c r="C41" s="23">
        <v>2952.6</v>
      </c>
      <c r="D41" s="24">
        <v>0.95</v>
      </c>
      <c r="E41" s="21">
        <f t="shared" si="4"/>
        <v>102.023825</v>
      </c>
      <c r="F41" s="22">
        <f t="shared" si="5"/>
        <v>3247.86</v>
      </c>
      <c r="G41" s="27">
        <f t="shared" si="6"/>
        <v>10.000000000000007</v>
      </c>
      <c r="H41" s="21">
        <f t="shared" si="7"/>
        <v>112.22620750000002</v>
      </c>
    </row>
    <row r="42" spans="2:8" x14ac:dyDescent="0.25">
      <c r="B42" s="23" t="s">
        <v>18</v>
      </c>
      <c r="C42" s="23">
        <v>285</v>
      </c>
      <c r="D42" s="24">
        <v>0.88</v>
      </c>
      <c r="E42" s="21">
        <f t="shared" si="4"/>
        <v>94.506280000000004</v>
      </c>
      <c r="F42" s="22">
        <f t="shared" si="5"/>
        <v>313.5</v>
      </c>
      <c r="G42" s="27">
        <f t="shared" si="6"/>
        <v>10</v>
      </c>
      <c r="H42" s="21">
        <f t="shared" si="7"/>
        <v>103.956908</v>
      </c>
    </row>
    <row r="43" spans="2:8" x14ac:dyDescent="0.25">
      <c r="B43" s="23" t="s">
        <v>32</v>
      </c>
      <c r="C43" s="23">
        <v>162.30000000000001</v>
      </c>
      <c r="D43" s="24">
        <v>0.82</v>
      </c>
      <c r="E43" s="21">
        <f t="shared" si="4"/>
        <v>88.062669999999997</v>
      </c>
      <c r="F43" s="22">
        <f t="shared" si="5"/>
        <v>178.53000000000003</v>
      </c>
      <c r="G43" s="27">
        <f t="shared" si="6"/>
        <v>10.000000000000011</v>
      </c>
      <c r="H43" s="21">
        <f t="shared" si="7"/>
        <v>96.868937000000003</v>
      </c>
    </row>
    <row r="44" spans="2:8" x14ac:dyDescent="0.25">
      <c r="B44" s="23" t="s">
        <v>25</v>
      </c>
      <c r="C44" s="23">
        <v>235.65</v>
      </c>
      <c r="D44" s="24">
        <v>0.81</v>
      </c>
      <c r="E44" s="21">
        <f t="shared" si="4"/>
        <v>86.98873500000002</v>
      </c>
      <c r="F44" s="22">
        <f t="shared" si="5"/>
        <v>259.21500000000003</v>
      </c>
      <c r="G44" s="27">
        <f t="shared" si="6"/>
        <v>10.000000000000011</v>
      </c>
      <c r="H44" s="21">
        <f t="shared" si="7"/>
        <v>95.687608500000039</v>
      </c>
    </row>
    <row r="45" spans="2:8" x14ac:dyDescent="0.25">
      <c r="B45" s="23" t="s">
        <v>56</v>
      </c>
      <c r="C45" s="23">
        <v>5482.6</v>
      </c>
      <c r="D45" s="24">
        <v>0.78</v>
      </c>
      <c r="E45" s="21">
        <f t="shared" si="4"/>
        <v>83.766930000000016</v>
      </c>
      <c r="F45" s="22">
        <f t="shared" si="5"/>
        <v>6030.8600000000006</v>
      </c>
      <c r="G45" s="27">
        <f t="shared" si="6"/>
        <v>10.000000000000004</v>
      </c>
      <c r="H45" s="21">
        <f t="shared" si="7"/>
        <v>92.143623000000019</v>
      </c>
    </row>
    <row r="46" spans="2:8" x14ac:dyDescent="0.25">
      <c r="B46" s="23" t="s">
        <v>55</v>
      </c>
      <c r="C46" s="23">
        <v>588.04999999999995</v>
      </c>
      <c r="D46" s="24">
        <v>0.76</v>
      </c>
      <c r="E46" s="21">
        <f t="shared" si="4"/>
        <v>81.619060000000005</v>
      </c>
      <c r="F46" s="22">
        <f t="shared" si="5"/>
        <v>646.85500000000002</v>
      </c>
      <c r="G46" s="27">
        <f t="shared" si="6"/>
        <v>10.000000000000012</v>
      </c>
      <c r="H46" s="21">
        <f t="shared" si="7"/>
        <v>89.780966000000021</v>
      </c>
    </row>
    <row r="47" spans="2:8" x14ac:dyDescent="0.25">
      <c r="B47" s="23" t="s">
        <v>53</v>
      </c>
      <c r="C47" s="23">
        <v>278.75</v>
      </c>
      <c r="D47" s="24">
        <v>0.75</v>
      </c>
      <c r="E47" s="21">
        <f t="shared" si="4"/>
        <v>80.545125000000013</v>
      </c>
      <c r="F47" s="22">
        <f t="shared" si="5"/>
        <v>306.625</v>
      </c>
      <c r="G47" s="27">
        <f t="shared" si="6"/>
        <v>10</v>
      </c>
      <c r="H47" s="21">
        <f t="shared" si="7"/>
        <v>88.599637500000014</v>
      </c>
    </row>
    <row r="48" spans="2:8" x14ac:dyDescent="0.25">
      <c r="B48" s="23" t="s">
        <v>17</v>
      </c>
      <c r="C48" s="23">
        <v>607.4</v>
      </c>
      <c r="D48" s="24">
        <v>0.73</v>
      </c>
      <c r="E48" s="21">
        <f t="shared" si="4"/>
        <v>78.397255000000001</v>
      </c>
      <c r="F48" s="22">
        <f t="shared" si="5"/>
        <v>668.14</v>
      </c>
      <c r="G48" s="27">
        <f t="shared" si="6"/>
        <v>10.000000000000002</v>
      </c>
      <c r="H48" s="21">
        <f t="shared" si="7"/>
        <v>86.236980500000001</v>
      </c>
    </row>
    <row r="49" spans="2:8" x14ac:dyDescent="0.25">
      <c r="B49" s="23" t="s">
        <v>14</v>
      </c>
      <c r="C49" s="23">
        <v>387.35</v>
      </c>
      <c r="D49" s="24">
        <v>0.72</v>
      </c>
      <c r="E49" s="21">
        <f t="shared" si="4"/>
        <v>77.32332000000001</v>
      </c>
      <c r="F49" s="22">
        <f t="shared" si="5"/>
        <v>426.08500000000004</v>
      </c>
      <c r="G49" s="27">
        <f t="shared" si="6"/>
        <v>10.000000000000004</v>
      </c>
      <c r="H49" s="21">
        <f t="shared" si="7"/>
        <v>85.055652000000009</v>
      </c>
    </row>
    <row r="50" spans="2:8" x14ac:dyDescent="0.25">
      <c r="B50" s="23" t="s">
        <v>9</v>
      </c>
      <c r="C50" s="23">
        <v>407.3</v>
      </c>
      <c r="D50" s="24">
        <v>0.68</v>
      </c>
      <c r="E50" s="21">
        <f t="shared" si="4"/>
        <v>73.02758</v>
      </c>
      <c r="F50" s="22">
        <f t="shared" si="5"/>
        <v>448.03000000000003</v>
      </c>
      <c r="G50" s="27">
        <f t="shared" si="6"/>
        <v>10.000000000000005</v>
      </c>
      <c r="H50" s="21">
        <f t="shared" si="7"/>
        <v>80.330337999999998</v>
      </c>
    </row>
    <row r="51" spans="2:8" x14ac:dyDescent="0.25">
      <c r="B51" s="23" t="s">
        <v>21</v>
      </c>
      <c r="C51" s="23">
        <v>325.10000000000002</v>
      </c>
      <c r="D51" s="24">
        <v>0.68</v>
      </c>
      <c r="E51" s="21">
        <f t="shared" si="4"/>
        <v>73.02758</v>
      </c>
      <c r="F51" s="22">
        <f t="shared" si="5"/>
        <v>357.61000000000007</v>
      </c>
      <c r="G51" s="27">
        <f t="shared" si="6"/>
        <v>10.000000000000014</v>
      </c>
      <c r="H51" s="21">
        <f t="shared" si="7"/>
        <v>80.330338000000012</v>
      </c>
    </row>
    <row r="52" spans="2:8" x14ac:dyDescent="0.25">
      <c r="B52" s="23" t="s">
        <v>16</v>
      </c>
      <c r="C52" s="23">
        <v>313.10000000000002</v>
      </c>
      <c r="D52" s="24">
        <v>0.63</v>
      </c>
      <c r="E52" s="21">
        <f t="shared" si="4"/>
        <v>67.657905</v>
      </c>
      <c r="F52" s="22">
        <f t="shared" si="5"/>
        <v>344.41</v>
      </c>
      <c r="G52" s="27">
        <f t="shared" si="6"/>
        <v>10</v>
      </c>
      <c r="H52" s="21">
        <f t="shared" si="7"/>
        <v>74.423695499999994</v>
      </c>
    </row>
    <row r="53" spans="2:8" x14ac:dyDescent="0.25">
      <c r="B53" s="23" t="s">
        <v>50</v>
      </c>
      <c r="C53" s="23">
        <v>729.85</v>
      </c>
      <c r="D53" s="24">
        <v>0.63</v>
      </c>
      <c r="E53" s="21">
        <f t="shared" si="4"/>
        <v>67.657905</v>
      </c>
      <c r="F53" s="22">
        <f t="shared" si="5"/>
        <v>802.83500000000004</v>
      </c>
      <c r="G53" s="27">
        <f t="shared" si="6"/>
        <v>10.000000000000002</v>
      </c>
      <c r="H53" s="21">
        <f t="shared" si="7"/>
        <v>74.423695500000008</v>
      </c>
    </row>
    <row r="54" spans="2:8" x14ac:dyDescent="0.25">
      <c r="B54" s="23" t="s">
        <v>19</v>
      </c>
      <c r="C54" s="23">
        <v>2109.85</v>
      </c>
      <c r="D54" s="24">
        <v>0.6</v>
      </c>
      <c r="E54" s="21">
        <f t="shared" si="4"/>
        <v>64.436099999999996</v>
      </c>
      <c r="F54" s="22">
        <f t="shared" si="5"/>
        <v>2320.835</v>
      </c>
      <c r="G54" s="27">
        <f t="shared" si="6"/>
        <v>10.000000000000005</v>
      </c>
      <c r="H54" s="21">
        <f t="shared" si="7"/>
        <v>70.879710000000003</v>
      </c>
    </row>
    <row r="55" spans="2:8" x14ac:dyDescent="0.25">
      <c r="B55" s="23" t="s">
        <v>26</v>
      </c>
      <c r="C55" s="23">
        <v>304.5</v>
      </c>
      <c r="D55" s="24">
        <v>0.54</v>
      </c>
      <c r="E55" s="21">
        <f t="shared" si="4"/>
        <v>57.992490000000004</v>
      </c>
      <c r="F55" s="22">
        <f t="shared" si="5"/>
        <v>334.95000000000005</v>
      </c>
      <c r="G55" s="27">
        <f t="shared" si="6"/>
        <v>10.000000000000014</v>
      </c>
      <c r="H55" s="21">
        <f t="shared" si="7"/>
        <v>63.791739000000014</v>
      </c>
    </row>
    <row r="56" spans="2:8" x14ac:dyDescent="0.25">
      <c r="B56" s="23" t="s">
        <v>37</v>
      </c>
      <c r="C56" s="23">
        <v>811.55</v>
      </c>
      <c r="D56" s="24">
        <v>0.46</v>
      </c>
      <c r="E56" s="21">
        <f t="shared" si="4"/>
        <v>49.401010000000007</v>
      </c>
      <c r="F56" s="22">
        <f t="shared" si="5"/>
        <v>892.70500000000004</v>
      </c>
      <c r="G56" s="27">
        <f t="shared" si="6"/>
        <v>10.000000000000012</v>
      </c>
      <c r="H56" s="21">
        <f t="shared" si="7"/>
        <v>54.341111000000012</v>
      </c>
    </row>
    <row r="57" spans="2:8" x14ac:dyDescent="0.25">
      <c r="B57" s="23"/>
      <c r="C57" s="23"/>
      <c r="D57" s="24"/>
      <c r="E57" s="21"/>
      <c r="F57" s="22"/>
      <c r="G57" s="21"/>
      <c r="H57" s="21"/>
    </row>
    <row r="58" spans="2:8" ht="21" x14ac:dyDescent="0.35">
      <c r="B58" s="16"/>
      <c r="C58" s="16"/>
      <c r="D58" s="25">
        <f>SUM(D7:D57)</f>
        <v>100.02</v>
      </c>
      <c r="E58" s="17">
        <v>10739.35</v>
      </c>
      <c r="F58" s="18"/>
      <c r="G58" s="19"/>
      <c r="H58" s="17">
        <f>SUM(H7:H57)</f>
        <v>11815.647656999998</v>
      </c>
    </row>
    <row r="59" spans="2:8" ht="42" x14ac:dyDescent="0.35">
      <c r="B59" s="12"/>
      <c r="C59" s="12"/>
      <c r="D59" s="12"/>
      <c r="E59" s="13" t="s">
        <v>4</v>
      </c>
      <c r="F59" s="14"/>
      <c r="G59" s="15"/>
      <c r="H59" s="13" t="s">
        <v>5</v>
      </c>
    </row>
  </sheetData>
  <autoFilter ref="B6:H59"/>
  <sortState ref="B7:H56">
    <sortCondition descending="1" ref="D7:D56"/>
  </sortState>
  <pageMargins left="0.7" right="0.7" top="0.75" bottom="0.75" header="0.3" footer="0.3"/>
  <pageSetup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Nifty Calculator</vt:lpstr>
      <vt:lpstr>Pessimistic Nifty</vt:lpstr>
      <vt:lpstr>Optimistic Nifty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amsec</dc:creator>
  <cp:lastModifiedBy>MERANI</cp:lastModifiedBy>
  <dcterms:created xsi:type="dcterms:W3CDTF">2011-11-28T07:51:29Z</dcterms:created>
  <dcterms:modified xsi:type="dcterms:W3CDTF">2018-05-17T11:21:21Z</dcterms:modified>
</cp:coreProperties>
</file>